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threadedComments/threadedComment2.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mgtgfsv20\100.MNC\100_管理部門\122_サステナビリティ戦略部\02_サステナビリティ推進課\70_情報発信ツール\10_統合報告書／サステナビリティレポート\日本語サイトリニューアル\修正反映確認\"/>
    </mc:Choice>
  </mc:AlternateContent>
  <xr:revisionPtr revIDLastSave="0" documentId="13_ncr:1_{74661637-1BB8-4A0F-9815-9FC9EFC8A27C}" xr6:coauthVersionLast="47" xr6:coauthVersionMax="47" xr10:uidLastSave="{00000000-0000-0000-0000-000000000000}"/>
  <bookViews>
    <workbookView xWindow="-28920" yWindow="-120" windowWidth="29040" windowHeight="17520" xr2:uid="{85B9D64A-A4C1-4372-95B8-B5D344593111}"/>
  </bookViews>
  <sheets>
    <sheet name="データ" sheetId="4" r:id="rId1"/>
    <sheet name="Sheet1" sheetId="6" state="hidden" r:id="rId2"/>
    <sheet name="収集予定データ" sheetId="5" state="hidden" r:id="rId3"/>
    <sheet name="日立データ" sheetId="2" state="hidden" r:id="rId4"/>
    <sheet name="各課依頼データ　一覧" sheetId="7" state="hidden" r:id="rId5"/>
    <sheet name="味の素データ" sheetId="3" state="hidden" r:id="rId6"/>
  </sheets>
  <definedNames>
    <definedName name="_xlnm._FilterDatabase" localSheetId="1" hidden="1">Sheet1!$A$2:$A$4</definedName>
    <definedName name="_xlnm.Print_Area" localSheetId="0">データ!$B$1:$Z$285</definedName>
    <definedName name="_xlnm.Print_Area" localSheetId="2">収集予定データ!$D$1:$G$55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37" i="4" l="1"/>
  <c r="Y136" i="4"/>
  <c r="X137" i="4"/>
  <c r="X136" i="4"/>
  <c r="E20" i="4"/>
  <c r="H38" i="4"/>
  <c r="G38" i="4"/>
  <c r="F38" i="4"/>
  <c r="E38" i="4"/>
  <c r="D38" i="4"/>
  <c r="C38" i="4"/>
  <c r="N32" i="4"/>
  <c r="J32" i="4"/>
  <c r="F32" i="4"/>
  <c r="K26" i="4"/>
  <c r="G26" i="4"/>
  <c r="E26" i="4"/>
  <c r="H20" i="4"/>
  <c r="G20" i="4"/>
  <c r="F20" i="4"/>
  <c r="C20" i="4"/>
  <c r="D20" i="4"/>
  <c r="K13" i="4"/>
  <c r="N14" i="4" s="1"/>
  <c r="G13" i="4"/>
  <c r="J14" i="4" s="1"/>
  <c r="C13" i="4"/>
  <c r="E14" i="4" s="1"/>
  <c r="I7" i="4"/>
  <c r="K8" i="4" s="1"/>
  <c r="F7" i="4"/>
  <c r="F8" i="4" s="1"/>
  <c r="C7" i="4"/>
  <c r="E8" i="4" s="1"/>
  <c r="Q188" i="4"/>
  <c r="C8" i="4" l="1"/>
  <c r="F14" i="4"/>
  <c r="D8" i="4"/>
  <c r="C14" i="4"/>
  <c r="D14" i="4"/>
  <c r="G32" i="4"/>
  <c r="K32" i="4"/>
  <c r="H32" i="4"/>
  <c r="L32" i="4"/>
  <c r="I32" i="4"/>
  <c r="M32" i="4"/>
  <c r="C32" i="4"/>
  <c r="D32" i="4"/>
  <c r="E32" i="4"/>
  <c r="I26" i="4"/>
  <c r="H26" i="4"/>
  <c r="F26" i="4"/>
  <c r="J26" i="4"/>
  <c r="C26" i="4"/>
  <c r="D26" i="4"/>
  <c r="G14" i="4"/>
  <c r="K14" i="4"/>
  <c r="H14" i="4"/>
  <c r="L14" i="4"/>
  <c r="I14" i="4"/>
  <c r="M14" i="4"/>
  <c r="G8" i="4"/>
  <c r="H8" i="4"/>
  <c r="J8" i="4"/>
  <c r="I8" i="4"/>
  <c r="Z135" i="4"/>
  <c r="Z134" i="4"/>
  <c r="Z133" i="4"/>
  <c r="Z132" i="4"/>
  <c r="Z131" i="4"/>
  <c r="Z130" i="4"/>
  <c r="Z129" i="4"/>
  <c r="Z128" i="4"/>
  <c r="Z127" i="4"/>
  <c r="Z126" i="4"/>
  <c r="AJ81" i="4"/>
  <c r="AI81" i="4" s="1"/>
  <c r="AJ80" i="4"/>
  <c r="AI80" i="4" s="1"/>
  <c r="AJ79" i="4"/>
  <c r="AG79" i="4" s="1"/>
  <c r="AH78" i="4"/>
  <c r="AF78" i="4"/>
  <c r="AJ77" i="4"/>
  <c r="AG77" i="4" s="1"/>
  <c r="AJ76" i="4"/>
  <c r="AI76" i="4" s="1"/>
  <c r="AJ75" i="4"/>
  <c r="AG75" i="4" s="1"/>
  <c r="AH74" i="4"/>
  <c r="AF74" i="4"/>
  <c r="AJ73" i="4"/>
  <c r="AG73" i="4" s="1"/>
  <c r="AJ72" i="4"/>
  <c r="AI72" i="4" s="1"/>
  <c r="AJ71" i="4"/>
  <c r="AG71" i="4" s="1"/>
  <c r="AH70" i="4"/>
  <c r="AF70" i="4"/>
  <c r="AJ69" i="4"/>
  <c r="AG69" i="4" s="1"/>
  <c r="AJ68" i="4"/>
  <c r="AI68" i="4" s="1"/>
  <c r="AJ67" i="4"/>
  <c r="AI67" i="4" s="1"/>
  <c r="AH66" i="4"/>
  <c r="AF66" i="4"/>
  <c r="AH65" i="4"/>
  <c r="AF65" i="4"/>
  <c r="AH64" i="4"/>
  <c r="AF64" i="4"/>
  <c r="AH63" i="4"/>
  <c r="AF63" i="4"/>
  <c r="AJ63" i="4" s="1"/>
  <c r="AJ61" i="4"/>
  <c r="AG61" i="4" s="1"/>
  <c r="AJ60" i="4"/>
  <c r="AI60" i="4" s="1"/>
  <c r="AJ59" i="4"/>
  <c r="AG59" i="4" s="1"/>
  <c r="AH58" i="4"/>
  <c r="AF58" i="4"/>
  <c r="AJ57" i="4"/>
  <c r="AG57" i="4" s="1"/>
  <c r="AJ56" i="4"/>
  <c r="AI56" i="4" s="1"/>
  <c r="AJ55" i="4"/>
  <c r="AI55" i="4" s="1"/>
  <c r="AH54" i="4"/>
  <c r="AF54" i="4"/>
  <c r="AH53" i="4"/>
  <c r="AH49" i="4" s="1"/>
  <c r="AF53" i="4"/>
  <c r="AH52" i="4"/>
  <c r="AF52" i="4"/>
  <c r="AF48" i="4" s="1"/>
  <c r="AH51" i="4"/>
  <c r="AH47" i="4" s="1"/>
  <c r="AF51" i="4"/>
  <c r="J262" i="4"/>
  <c r="J261" i="4"/>
  <c r="G261" i="4"/>
  <c r="D261" i="4"/>
  <c r="J260" i="4"/>
  <c r="G260" i="4"/>
  <c r="D260" i="4"/>
  <c r="J258" i="4"/>
  <c r="D258" i="4"/>
  <c r="G258" i="4"/>
  <c r="E257" i="4"/>
  <c r="F257" i="4"/>
  <c r="H257" i="4"/>
  <c r="I257" i="4"/>
  <c r="K257" i="4"/>
  <c r="L257" i="4"/>
  <c r="J256" i="4"/>
  <c r="J257" i="4" s="1"/>
  <c r="G256" i="4"/>
  <c r="G257" i="4" s="1"/>
  <c r="D256" i="4"/>
  <c r="D257" i="4" s="1"/>
  <c r="AJ51" i="4" l="1"/>
  <c r="AG55" i="4"/>
  <c r="AJ74" i="4"/>
  <c r="AI74" i="4" s="1"/>
  <c r="AF50" i="4"/>
  <c r="AH48" i="4"/>
  <c r="AJ48" i="4" s="1"/>
  <c r="AI48" i="4" s="1"/>
  <c r="Z137" i="4"/>
  <c r="AG67" i="4"/>
  <c r="AG76" i="4"/>
  <c r="AI69" i="4"/>
  <c r="AI71" i="4"/>
  <c r="Z136" i="4"/>
  <c r="AI61" i="4"/>
  <c r="AJ53" i="4"/>
  <c r="AI53" i="4" s="1"/>
  <c r="AI57" i="4"/>
  <c r="AI59" i="4"/>
  <c r="AI73" i="4"/>
  <c r="AI75" i="4"/>
  <c r="AI77" i="4"/>
  <c r="AH50" i="4"/>
  <c r="AJ66" i="4"/>
  <c r="AI66" i="4" s="1"/>
  <c r="AH62" i="4"/>
  <c r="AI79" i="4"/>
  <c r="AG56" i="4"/>
  <c r="AF62" i="4"/>
  <c r="AG68" i="4"/>
  <c r="AJ65" i="4"/>
  <c r="AG65" i="4" s="1"/>
  <c r="AF47" i="4"/>
  <c r="AJ47" i="4" s="1"/>
  <c r="AG47" i="4" s="1"/>
  <c r="AF49" i="4"/>
  <c r="AJ49" i="4" s="1"/>
  <c r="AI49" i="4" s="1"/>
  <c r="AG51" i="4"/>
  <c r="AI51" i="4"/>
  <c r="AG63" i="4"/>
  <c r="AI63" i="4"/>
  <c r="AJ54" i="4"/>
  <c r="AG54" i="4" s="1"/>
  <c r="AG81" i="4"/>
  <c r="AJ52" i="4"/>
  <c r="AG52" i="4" s="1"/>
  <c r="AJ58" i="4"/>
  <c r="AI58" i="4" s="1"/>
  <c r="AG60" i="4"/>
  <c r="AJ64" i="4"/>
  <c r="AI64" i="4" s="1"/>
  <c r="AJ70" i="4"/>
  <c r="AG70" i="4" s="1"/>
  <c r="AG72" i="4"/>
  <c r="AJ78" i="4"/>
  <c r="AG78" i="4" s="1"/>
  <c r="AG80" i="4"/>
  <c r="T115" i="4"/>
  <c r="T114" i="4"/>
  <c r="T116" i="4"/>
  <c r="T117" i="4"/>
  <c r="F156" i="4"/>
  <c r="D155" i="4"/>
  <c r="F154" i="4"/>
  <c r="F153" i="4"/>
  <c r="F151" i="4"/>
  <c r="F150" i="4"/>
  <c r="F149" i="4"/>
  <c r="F148" i="4"/>
  <c r="AI65" i="4" l="1"/>
  <c r="AG74" i="4"/>
  <c r="AG66" i="4"/>
  <c r="AJ50" i="4"/>
  <c r="AG50" i="4" s="1"/>
  <c r="AG49" i="4"/>
  <c r="AG53" i="4"/>
  <c r="AH46" i="4"/>
  <c r="AJ62" i="4"/>
  <c r="AF46" i="4"/>
  <c r="AG58" i="4"/>
  <c r="AI47" i="4"/>
  <c r="AI78" i="4"/>
  <c r="AG48" i="4"/>
  <c r="AI70" i="4"/>
  <c r="AI54" i="4"/>
  <c r="AG64" i="4"/>
  <c r="AI52" i="4"/>
  <c r="H94" i="4"/>
  <c r="H93" i="4"/>
  <c r="H92" i="4"/>
  <c r="E93" i="4"/>
  <c r="E94" i="4"/>
  <c r="E92" i="4"/>
  <c r="AI50" i="4" l="1"/>
  <c r="AJ46" i="4"/>
  <c r="AG46" i="4" s="1"/>
  <c r="AI62" i="4"/>
  <c r="AG62" i="4"/>
  <c r="C168" i="4"/>
  <c r="F168" i="4"/>
  <c r="E114" i="4"/>
  <c r="E115" i="4"/>
  <c r="E116" i="4"/>
  <c r="E117" i="4"/>
  <c r="C118" i="4"/>
  <c r="D118" i="4"/>
  <c r="K93" i="4"/>
  <c r="K94" i="4"/>
  <c r="K92" i="4"/>
  <c r="AI46" i="4" l="1"/>
  <c r="E118" i="4"/>
  <c r="P189" i="4"/>
  <c r="O189" i="4"/>
  <c r="Q186" i="4"/>
  <c r="Q187" i="4"/>
  <c r="Q185" i="4"/>
  <c r="F178" i="4"/>
  <c r="K154" i="4"/>
  <c r="K155" i="4"/>
  <c r="K156" i="4"/>
  <c r="K153" i="4"/>
  <c r="J157" i="4"/>
  <c r="I157" i="4"/>
  <c r="Q189" i="4" l="1"/>
  <c r="S118" i="4"/>
  <c r="R118" i="4"/>
  <c r="T118" i="4" s="1"/>
  <c r="F177" i="4" l="1"/>
  <c r="F176" i="4"/>
  <c r="F175" i="4"/>
  <c r="F174" i="4"/>
  <c r="M189" i="4"/>
  <c r="L189" i="4"/>
  <c r="K189" i="4"/>
  <c r="J189" i="4"/>
  <c r="I189" i="4"/>
  <c r="H189" i="4"/>
  <c r="G189" i="4"/>
  <c r="F189" i="4"/>
  <c r="E189" i="4"/>
  <c r="D189" i="4"/>
  <c r="C189" i="4"/>
  <c r="N188" i="4"/>
  <c r="N187" i="4"/>
  <c r="N186" i="4"/>
  <c r="N185" i="4"/>
  <c r="I118" i="4"/>
  <c r="H118" i="4"/>
  <c r="J117" i="4"/>
  <c r="J116" i="4"/>
  <c r="J115" i="4"/>
  <c r="J114" i="4"/>
  <c r="AE81" i="4"/>
  <c r="AD81" i="4" s="1"/>
  <c r="Z81" i="4"/>
  <c r="Y81" i="4" s="1"/>
  <c r="U81" i="4"/>
  <c r="R81" i="4" s="1"/>
  <c r="AE80" i="4"/>
  <c r="AD80" i="4" s="1"/>
  <c r="Z80" i="4"/>
  <c r="Y80" i="4" s="1"/>
  <c r="U80" i="4"/>
  <c r="T80" i="4" s="1"/>
  <c r="AE79" i="4"/>
  <c r="AB79" i="4" s="1"/>
  <c r="Z79" i="4"/>
  <c r="Y79" i="4" s="1"/>
  <c r="U79" i="4"/>
  <c r="T79" i="4" s="1"/>
  <c r="AC78" i="4"/>
  <c r="AA78" i="4"/>
  <c r="X78" i="4"/>
  <c r="V78" i="4"/>
  <c r="S78" i="4"/>
  <c r="Q78" i="4"/>
  <c r="AE77" i="4"/>
  <c r="AB77" i="4" s="1"/>
  <c r="Z77" i="4"/>
  <c r="Y77" i="4" s="1"/>
  <c r="U77" i="4"/>
  <c r="T77" i="4" s="1"/>
  <c r="AE76" i="4"/>
  <c r="AD76" i="4" s="1"/>
  <c r="Z76" i="4"/>
  <c r="W76" i="4" s="1"/>
  <c r="U76" i="4"/>
  <c r="T76" i="4" s="1"/>
  <c r="AE75" i="4"/>
  <c r="AD75" i="4" s="1"/>
  <c r="Z75" i="4"/>
  <c r="Y75" i="4" s="1"/>
  <c r="U75" i="4"/>
  <c r="R75" i="4" s="1"/>
  <c r="AC74" i="4"/>
  <c r="AA74" i="4"/>
  <c r="X74" i="4"/>
  <c r="V74" i="4"/>
  <c r="S74" i="4"/>
  <c r="Q74" i="4"/>
  <c r="AE73" i="4"/>
  <c r="AB73" i="4" s="1"/>
  <c r="Z73" i="4"/>
  <c r="Y73" i="4" s="1"/>
  <c r="U73" i="4"/>
  <c r="R73" i="4" s="1"/>
  <c r="AE72" i="4"/>
  <c r="AD72" i="4" s="1"/>
  <c r="Z72" i="4"/>
  <c r="Y72" i="4" s="1"/>
  <c r="U72" i="4"/>
  <c r="T72" i="4" s="1"/>
  <c r="AE71" i="4"/>
  <c r="AB71" i="4" s="1"/>
  <c r="Z71" i="4"/>
  <c r="Y71" i="4" s="1"/>
  <c r="U71" i="4"/>
  <c r="T71" i="4" s="1"/>
  <c r="AC70" i="4"/>
  <c r="AA70" i="4"/>
  <c r="X70" i="4"/>
  <c r="V70" i="4"/>
  <c r="S70" i="4"/>
  <c r="Q70" i="4"/>
  <c r="AE69" i="4"/>
  <c r="AB69" i="4" s="1"/>
  <c r="Z69" i="4"/>
  <c r="Y69" i="4" s="1"/>
  <c r="U69" i="4"/>
  <c r="T69" i="4" s="1"/>
  <c r="AE68" i="4"/>
  <c r="AD68" i="4" s="1"/>
  <c r="Z68" i="4"/>
  <c r="W68" i="4" s="1"/>
  <c r="U68" i="4"/>
  <c r="T68" i="4" s="1"/>
  <c r="AE67" i="4"/>
  <c r="AD67" i="4" s="1"/>
  <c r="Z67" i="4"/>
  <c r="Y67" i="4" s="1"/>
  <c r="U67" i="4"/>
  <c r="R67" i="4" s="1"/>
  <c r="AC66" i="4"/>
  <c r="AA66" i="4"/>
  <c r="X66" i="4"/>
  <c r="V66" i="4"/>
  <c r="S66" i="4"/>
  <c r="Q66" i="4"/>
  <c r="AC65" i="4"/>
  <c r="AA65" i="4"/>
  <c r="X65" i="4"/>
  <c r="V65" i="4"/>
  <c r="S65" i="4"/>
  <c r="Q65" i="4"/>
  <c r="AC64" i="4"/>
  <c r="AA64" i="4"/>
  <c r="X64" i="4"/>
  <c r="V64" i="4"/>
  <c r="S64" i="4"/>
  <c r="Q64" i="4"/>
  <c r="AC63" i="4"/>
  <c r="AA63" i="4"/>
  <c r="X63" i="4"/>
  <c r="V63" i="4"/>
  <c r="S63" i="4"/>
  <c r="Q63" i="4"/>
  <c r="AE61" i="4"/>
  <c r="AD61" i="4" s="1"/>
  <c r="Z61" i="4"/>
  <c r="Y61" i="4" s="1"/>
  <c r="U61" i="4"/>
  <c r="R61" i="4" s="1"/>
  <c r="AE60" i="4"/>
  <c r="AD60" i="4" s="1"/>
  <c r="Z60" i="4"/>
  <c r="Y60" i="4" s="1"/>
  <c r="U60" i="4"/>
  <c r="T60" i="4" s="1"/>
  <c r="AE59" i="4"/>
  <c r="AB59" i="4" s="1"/>
  <c r="Z59" i="4"/>
  <c r="Y59" i="4" s="1"/>
  <c r="U59" i="4"/>
  <c r="T59" i="4" s="1"/>
  <c r="AC58" i="4"/>
  <c r="AA58" i="4"/>
  <c r="X58" i="4"/>
  <c r="V58" i="4"/>
  <c r="S58" i="4"/>
  <c r="Q58" i="4"/>
  <c r="AE57" i="4"/>
  <c r="AB57" i="4" s="1"/>
  <c r="Z57" i="4"/>
  <c r="Y57" i="4" s="1"/>
  <c r="U57" i="4"/>
  <c r="T57" i="4" s="1"/>
  <c r="AE56" i="4"/>
  <c r="AD56" i="4" s="1"/>
  <c r="Z56" i="4"/>
  <c r="W56" i="4" s="1"/>
  <c r="U56" i="4"/>
  <c r="T56" i="4" s="1"/>
  <c r="AE55" i="4"/>
  <c r="AD55" i="4" s="1"/>
  <c r="Z55" i="4"/>
  <c r="U55" i="4"/>
  <c r="R55" i="4" s="1"/>
  <c r="AC54" i="4"/>
  <c r="AA54" i="4"/>
  <c r="X54" i="4"/>
  <c r="V54" i="4"/>
  <c r="S54" i="4"/>
  <c r="Q54" i="4"/>
  <c r="AC53" i="4"/>
  <c r="AC49" i="4" s="1"/>
  <c r="AA53" i="4"/>
  <c r="X53" i="4"/>
  <c r="V53" i="4"/>
  <c r="S53" i="4"/>
  <c r="S49" i="4" s="1"/>
  <c r="Q53" i="4"/>
  <c r="AC52" i="4"/>
  <c r="AA52" i="4"/>
  <c r="X52" i="4"/>
  <c r="V52" i="4"/>
  <c r="V48" i="4" s="1"/>
  <c r="S52" i="4"/>
  <c r="Q52" i="4"/>
  <c r="Q48" i="4" s="1"/>
  <c r="AC51" i="4"/>
  <c r="AA51" i="4"/>
  <c r="AA47" i="4" s="1"/>
  <c r="X51" i="4"/>
  <c r="V51" i="4"/>
  <c r="S51" i="4"/>
  <c r="S47" i="4" s="1"/>
  <c r="Q51" i="4"/>
  <c r="S139" i="4"/>
  <c r="R139" i="4"/>
  <c r="T137" i="4"/>
  <c r="L137" i="4"/>
  <c r="K137" i="4"/>
  <c r="E137" i="4"/>
  <c r="D137" i="4"/>
  <c r="S136" i="4"/>
  <c r="R136" i="4"/>
  <c r="L136" i="4"/>
  <c r="K136" i="4"/>
  <c r="E136" i="4"/>
  <c r="D136" i="4"/>
  <c r="T135" i="4"/>
  <c r="M135" i="4"/>
  <c r="F135" i="4"/>
  <c r="S134" i="4"/>
  <c r="R134" i="4"/>
  <c r="M134" i="4"/>
  <c r="F134" i="4"/>
  <c r="T133" i="4"/>
  <c r="M133" i="4"/>
  <c r="F133" i="4"/>
  <c r="S132" i="4"/>
  <c r="R132" i="4"/>
  <c r="M132" i="4"/>
  <c r="F132" i="4"/>
  <c r="T131" i="4"/>
  <c r="M131" i="4"/>
  <c r="F131" i="4"/>
  <c r="S130" i="4"/>
  <c r="R130" i="4"/>
  <c r="M130" i="4"/>
  <c r="F130" i="4"/>
  <c r="T129" i="4"/>
  <c r="M129" i="4"/>
  <c r="F129" i="4"/>
  <c r="S128" i="4"/>
  <c r="R128" i="4"/>
  <c r="M128" i="4"/>
  <c r="F128" i="4"/>
  <c r="T127" i="4"/>
  <c r="M127" i="4"/>
  <c r="F127" i="4"/>
  <c r="S126" i="4"/>
  <c r="R126" i="4"/>
  <c r="M126" i="4"/>
  <c r="F126" i="4"/>
  <c r="AC47" i="4" l="1"/>
  <c r="AE47" i="4" s="1"/>
  <c r="AB47" i="4" s="1"/>
  <c r="X48" i="4"/>
  <c r="Z48" i="4" s="1"/>
  <c r="Y48" i="4" s="1"/>
  <c r="U63" i="4"/>
  <c r="R63" i="4" s="1"/>
  <c r="AE63" i="4"/>
  <c r="AB63" i="4" s="1"/>
  <c r="Z64" i="4"/>
  <c r="Y64" i="4" s="1"/>
  <c r="U65" i="4"/>
  <c r="T65" i="4" s="1"/>
  <c r="AE65" i="4"/>
  <c r="AB65" i="4" s="1"/>
  <c r="R79" i="4"/>
  <c r="J118" i="4"/>
  <c r="Z66" i="4"/>
  <c r="W66" i="4" s="1"/>
  <c r="AD69" i="4"/>
  <c r="Z70" i="4"/>
  <c r="Y70" i="4" s="1"/>
  <c r="AD73" i="4"/>
  <c r="AC62" i="4"/>
  <c r="V47" i="4"/>
  <c r="AA48" i="4"/>
  <c r="V49" i="4"/>
  <c r="M137" i="4"/>
  <c r="X50" i="4"/>
  <c r="N189" i="4"/>
  <c r="S48" i="4"/>
  <c r="U48" i="4" s="1"/>
  <c r="T48" i="4" s="1"/>
  <c r="T126" i="4"/>
  <c r="T134" i="4"/>
  <c r="U51" i="4"/>
  <c r="T51" i="4" s="1"/>
  <c r="U53" i="4"/>
  <c r="R53" i="4" s="1"/>
  <c r="AE53" i="4"/>
  <c r="AD53" i="4" s="1"/>
  <c r="AD57" i="4"/>
  <c r="Z58" i="4"/>
  <c r="W58" i="4" s="1"/>
  <c r="AA49" i="4"/>
  <c r="Q50" i="4"/>
  <c r="R57" i="4"/>
  <c r="Q49" i="4"/>
  <c r="U49" i="4" s="1"/>
  <c r="AE52" i="4"/>
  <c r="AB52" i="4" s="1"/>
  <c r="F136" i="4"/>
  <c r="Y56" i="4"/>
  <c r="W59" i="4"/>
  <c r="W80" i="4"/>
  <c r="T81" i="4"/>
  <c r="T128" i="4"/>
  <c r="M136" i="4"/>
  <c r="F137" i="4"/>
  <c r="AC48" i="4"/>
  <c r="AB55" i="4"/>
  <c r="AB60" i="4"/>
  <c r="R69" i="4"/>
  <c r="AB72" i="4"/>
  <c r="AD79" i="4"/>
  <c r="X49" i="4"/>
  <c r="Q47" i="4"/>
  <c r="U47" i="4" s="1"/>
  <c r="T47" i="4" s="1"/>
  <c r="Z54" i="4"/>
  <c r="W54" i="4" s="1"/>
  <c r="T55" i="4"/>
  <c r="Y68" i="4"/>
  <c r="W71" i="4"/>
  <c r="W72" i="4"/>
  <c r="X62" i="4"/>
  <c r="V50" i="4"/>
  <c r="V62" i="4"/>
  <c r="AB67" i="4"/>
  <c r="Q62" i="4"/>
  <c r="W79" i="4"/>
  <c r="Z51" i="4"/>
  <c r="Y51" i="4" s="1"/>
  <c r="AE58" i="4"/>
  <c r="AD58" i="4" s="1"/>
  <c r="T67" i="4"/>
  <c r="R71" i="4"/>
  <c r="R76" i="4"/>
  <c r="W77" i="4"/>
  <c r="S62" i="4"/>
  <c r="S138" i="4"/>
  <c r="T132" i="4"/>
  <c r="AE51" i="4"/>
  <c r="R59" i="4"/>
  <c r="W60" i="4"/>
  <c r="AB61" i="4"/>
  <c r="AD71" i="4"/>
  <c r="T73" i="4"/>
  <c r="U74" i="4"/>
  <c r="T74" i="4" s="1"/>
  <c r="AB75" i="4"/>
  <c r="R77" i="4"/>
  <c r="AB80" i="4"/>
  <c r="S50" i="4"/>
  <c r="T130" i="4"/>
  <c r="T136" i="4"/>
  <c r="T139" i="4"/>
  <c r="X47" i="4"/>
  <c r="AE49" i="4"/>
  <c r="Z52" i="4"/>
  <c r="R56" i="4"/>
  <c r="W57" i="4"/>
  <c r="AA50" i="4"/>
  <c r="AD59" i="4"/>
  <c r="T61" i="4"/>
  <c r="Z63" i="4"/>
  <c r="Y63" i="4" s="1"/>
  <c r="AE64" i="4"/>
  <c r="AD64" i="4" s="1"/>
  <c r="R68" i="4"/>
  <c r="W69" i="4"/>
  <c r="AA62" i="4"/>
  <c r="Z74" i="4"/>
  <c r="Y74" i="4" s="1"/>
  <c r="T75" i="4"/>
  <c r="Y76" i="4"/>
  <c r="AD77" i="4"/>
  <c r="Z78" i="4"/>
  <c r="Y78" i="4" s="1"/>
  <c r="AC50" i="4"/>
  <c r="U54" i="4"/>
  <c r="R54" i="4" s="1"/>
  <c r="Y55" i="4"/>
  <c r="W55" i="4"/>
  <c r="U66" i="4"/>
  <c r="T66" i="4" s="1"/>
  <c r="AE70" i="4"/>
  <c r="AD70" i="4" s="1"/>
  <c r="AE78" i="4"/>
  <c r="AB78" i="4" s="1"/>
  <c r="AB81" i="4"/>
  <c r="U52" i="4"/>
  <c r="R52" i="4" s="1"/>
  <c r="Z53" i="4"/>
  <c r="Y53" i="4" s="1"/>
  <c r="AE54" i="4"/>
  <c r="AD54" i="4" s="1"/>
  <c r="AB56" i="4"/>
  <c r="U58" i="4"/>
  <c r="R58" i="4" s="1"/>
  <c r="R60" i="4"/>
  <c r="W61" i="4"/>
  <c r="U64" i="4"/>
  <c r="T64" i="4" s="1"/>
  <c r="Z65" i="4"/>
  <c r="W65" i="4" s="1"/>
  <c r="AE66" i="4"/>
  <c r="AD66" i="4" s="1"/>
  <c r="W67" i="4"/>
  <c r="AB68" i="4"/>
  <c r="U70" i="4"/>
  <c r="R70" i="4" s="1"/>
  <c r="R72" i="4"/>
  <c r="W73" i="4"/>
  <c r="AE74" i="4"/>
  <c r="AD74" i="4" s="1"/>
  <c r="W75" i="4"/>
  <c r="AB76" i="4"/>
  <c r="U78" i="4"/>
  <c r="R78" i="4" s="1"/>
  <c r="R80" i="4"/>
  <c r="W81" i="4"/>
  <c r="R138" i="4"/>
  <c r="Z50" i="4" l="1"/>
  <c r="W50" i="4" s="1"/>
  <c r="Z47" i="4"/>
  <c r="W47" i="4" s="1"/>
  <c r="AD65" i="4"/>
  <c r="T63" i="4"/>
  <c r="W64" i="4"/>
  <c r="AD63" i="4"/>
  <c r="R65" i="4"/>
  <c r="W70" i="4"/>
  <c r="Y58" i="4"/>
  <c r="Y66" i="4"/>
  <c r="AE62" i="4"/>
  <c r="AB62" i="4" s="1"/>
  <c r="X46" i="4"/>
  <c r="R47" i="4"/>
  <c r="AE48" i="4"/>
  <c r="AD48" i="4" s="1"/>
  <c r="U50" i="4"/>
  <c r="R50" i="4" s="1"/>
  <c r="AB53" i="4"/>
  <c r="Z49" i="4"/>
  <c r="Y49" i="4" s="1"/>
  <c r="AD52" i="4"/>
  <c r="Y54" i="4"/>
  <c r="W51" i="4"/>
  <c r="W48" i="4"/>
  <c r="R51" i="4"/>
  <c r="AD47" i="4"/>
  <c r="T53" i="4"/>
  <c r="AB58" i="4"/>
  <c r="R66" i="4"/>
  <c r="Z62" i="4"/>
  <c r="W62" i="4" s="1"/>
  <c r="Q46" i="4"/>
  <c r="AB70" i="4"/>
  <c r="S46" i="4"/>
  <c r="U62" i="4"/>
  <c r="T62" i="4" s="1"/>
  <c r="W63" i="4"/>
  <c r="AE50" i="4"/>
  <c r="AB50" i="4" s="1"/>
  <c r="V46" i="4"/>
  <c r="T54" i="4"/>
  <c r="T138" i="4"/>
  <c r="W78" i="4"/>
  <c r="AB64" i="4"/>
  <c r="T78" i="4"/>
  <c r="AD49" i="4"/>
  <c r="AB49" i="4"/>
  <c r="AB51" i="4"/>
  <c r="AD51" i="4"/>
  <c r="W74" i="4"/>
  <c r="AA46" i="4"/>
  <c r="AB54" i="4"/>
  <c r="R49" i="4"/>
  <c r="T49" i="4"/>
  <c r="R74" i="4"/>
  <c r="Y52" i="4"/>
  <c r="W52" i="4"/>
  <c r="T70" i="4"/>
  <c r="AB66" i="4"/>
  <c r="AC46" i="4"/>
  <c r="AD78" i="4"/>
  <c r="T52" i="4"/>
  <c r="R48" i="4"/>
  <c r="AB74" i="4"/>
  <c r="T58" i="4"/>
  <c r="Y65" i="4"/>
  <c r="R64" i="4"/>
  <c r="W53" i="4"/>
  <c r="Y47" i="4" l="1"/>
  <c r="Y50" i="4"/>
  <c r="AD62" i="4"/>
  <c r="Z46" i="4"/>
  <c r="W46" i="4" s="1"/>
  <c r="Y62" i="4"/>
  <c r="T50" i="4"/>
  <c r="AB48" i="4"/>
  <c r="W49" i="4"/>
  <c r="AE46" i="4"/>
  <c r="AB46" i="4" s="1"/>
  <c r="U46" i="4"/>
  <c r="R46" i="4" s="1"/>
  <c r="AD50" i="4"/>
  <c r="R62" i="4"/>
  <c r="Y46" i="4" l="1"/>
  <c r="AD46" i="4"/>
  <c r="T4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tc={9B295905-21B9-47A3-8F38-771482A0766E}</author>
  </authors>
  <commentList>
    <comment ref="A17" authorId="0" shapeId="0" xr:uid="{9B295905-21B9-47A3-8F38-771482A0766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各種・アンケートツールを確認</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tc={0C7FBB37-0972-47F4-9173-24BC933EB299}</author>
  </authors>
  <commentList>
    <comment ref="A9" authorId="0" shapeId="0" xr:uid="{0C7FBB37-0972-47F4-9173-24BC933EB29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各種・アンケートツールを確認</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tc={E1DD5C94-5FA0-41A7-A579-89C922FF7914}</author>
  </authors>
  <commentList>
    <comment ref="A9" authorId="0" shapeId="0" xr:uid="{E1DD5C94-5FA0-41A7-A579-89C922FF791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 自身の業務を通じてASVを実践していることを、家族・知人・取引先等に話すことがある従業員の割合を、味の 素グループの従業員を対象に、エンゲージメントサーベイで測定。 ※3 ASV理解・納得から組織として成果を創出するまでのプロセスを見える化、各プロセスにおける従業員の割合 の平均値を、味の素グループの従業員を対象に、エンゲージメントサーベイで測定。 </t>
      </text>
    </comment>
  </commentList>
</comments>
</file>

<file path=xl/sharedStrings.xml><?xml version="1.0" encoding="utf-8"?>
<sst xmlns="http://schemas.openxmlformats.org/spreadsheetml/2006/main" count="1113" uniqueCount="445">
  <si>
    <t>大項目</t>
    <rPh sb="0" eb="3">
      <t>ダイコウモク</t>
    </rPh>
    <phoneticPr fontId="1"/>
  </si>
  <si>
    <t>女性</t>
    <rPh sb="0" eb="2">
      <t>ジョセイ</t>
    </rPh>
    <phoneticPr fontId="1"/>
  </si>
  <si>
    <t>男性</t>
    <rPh sb="0" eb="2">
      <t>ダンセイ</t>
    </rPh>
    <phoneticPr fontId="1"/>
  </si>
  <si>
    <t>地域別</t>
    <rPh sb="0" eb="2">
      <t>チイキ</t>
    </rPh>
    <rPh sb="2" eb="3">
      <t>ベツ</t>
    </rPh>
    <phoneticPr fontId="1"/>
  </si>
  <si>
    <t>平均年齢</t>
    <rPh sb="0" eb="2">
      <t>ヘイキン</t>
    </rPh>
    <rPh sb="2" eb="4">
      <t>ネンレイ</t>
    </rPh>
    <phoneticPr fontId="1"/>
  </si>
  <si>
    <t>平均勤続年数</t>
    <rPh sb="0" eb="2">
      <t>ヘイキン</t>
    </rPh>
    <rPh sb="2" eb="4">
      <t>キンゾク</t>
    </rPh>
    <rPh sb="4" eb="6">
      <t>ネンスウ</t>
    </rPh>
    <phoneticPr fontId="1"/>
  </si>
  <si>
    <t>離職率</t>
    <rPh sb="0" eb="2">
      <t>リショク</t>
    </rPh>
    <rPh sb="2" eb="3">
      <t>リツ</t>
    </rPh>
    <phoneticPr fontId="1"/>
  </si>
  <si>
    <t>性別</t>
    <rPh sb="0" eb="2">
      <t>セイベツ</t>
    </rPh>
    <phoneticPr fontId="1"/>
  </si>
  <si>
    <t>人財育成</t>
    <rPh sb="0" eb="2">
      <t>ジンザイ</t>
    </rPh>
    <rPh sb="2" eb="4">
      <t>イクセイ</t>
    </rPh>
    <phoneticPr fontId="1"/>
  </si>
  <si>
    <t>年齢別</t>
    <rPh sb="0" eb="2">
      <t>ネンレイ</t>
    </rPh>
    <rPh sb="2" eb="3">
      <t>ベツ</t>
    </rPh>
    <phoneticPr fontId="1"/>
  </si>
  <si>
    <t>中項目</t>
    <rPh sb="0" eb="1">
      <t>チュウ</t>
    </rPh>
    <rPh sb="1" eb="3">
      <t>コウモク</t>
    </rPh>
    <phoneticPr fontId="1"/>
  </si>
  <si>
    <t>従業員数</t>
    <phoneticPr fontId="1"/>
  </si>
  <si>
    <t>従業員数データ</t>
    <rPh sb="0" eb="2">
      <t>ジュウギョウ</t>
    </rPh>
    <rPh sb="2" eb="3">
      <t>イン</t>
    </rPh>
    <rPh sb="3" eb="4">
      <t>スウ</t>
    </rPh>
    <phoneticPr fontId="1"/>
  </si>
  <si>
    <t>マネジメント研修受講者数</t>
    <rPh sb="6" eb="8">
      <t>ケンシュウ</t>
    </rPh>
    <rPh sb="8" eb="11">
      <t>ジュコウシャ</t>
    </rPh>
    <rPh sb="11" eb="12">
      <t>スウ</t>
    </rPh>
    <phoneticPr fontId="1"/>
  </si>
  <si>
    <t>従業員一人当たりの年間教育時間</t>
    <rPh sb="0" eb="3">
      <t>ジュウギョウイン</t>
    </rPh>
    <rPh sb="3" eb="5">
      <t>ヒトリ</t>
    </rPh>
    <rPh sb="5" eb="6">
      <t>ア</t>
    </rPh>
    <rPh sb="9" eb="11">
      <t>ネンカン</t>
    </rPh>
    <rPh sb="11" eb="13">
      <t>キョウイク</t>
    </rPh>
    <rPh sb="13" eb="15">
      <t>ジカン</t>
    </rPh>
    <phoneticPr fontId="1"/>
  </si>
  <si>
    <t>従業員数一人当たりの年間教育投資額</t>
    <rPh sb="4" eb="6">
      <t>ヒトリ</t>
    </rPh>
    <rPh sb="6" eb="7">
      <t>ア</t>
    </rPh>
    <rPh sb="10" eb="12">
      <t>ネンカン</t>
    </rPh>
    <rPh sb="12" eb="14">
      <t>キョウイク</t>
    </rPh>
    <rPh sb="14" eb="16">
      <t>トウシ</t>
    </rPh>
    <rPh sb="16" eb="17">
      <t>ガク</t>
    </rPh>
    <phoneticPr fontId="1"/>
  </si>
  <si>
    <t>デジタル人財</t>
    <rPh sb="4" eb="6">
      <t>ジンザイ</t>
    </rPh>
    <phoneticPr fontId="1"/>
  </si>
  <si>
    <t>経営リーダー向け</t>
    <rPh sb="0" eb="2">
      <t>ケイエイ</t>
    </rPh>
    <rPh sb="6" eb="7">
      <t>ム</t>
    </rPh>
    <phoneticPr fontId="1"/>
  </si>
  <si>
    <t>マネージャー向け</t>
    <rPh sb="6" eb="7">
      <t>ム</t>
    </rPh>
    <phoneticPr fontId="1"/>
  </si>
  <si>
    <t>従業員エンゲージメント</t>
    <rPh sb="0" eb="3">
      <t>ジュウギョウイン</t>
    </rPh>
    <phoneticPr fontId="1"/>
  </si>
  <si>
    <t>D＆I</t>
    <phoneticPr fontId="1"/>
  </si>
  <si>
    <t>人財</t>
    <rPh sb="0" eb="2">
      <t>ジンザイ</t>
    </rPh>
    <phoneticPr fontId="1"/>
  </si>
  <si>
    <t>女性管理職数</t>
    <rPh sb="0" eb="2">
      <t>ジョセイ</t>
    </rPh>
    <rPh sb="2" eb="4">
      <t>カンリ</t>
    </rPh>
    <rPh sb="4" eb="5">
      <t>ショク</t>
    </rPh>
    <rPh sb="5" eb="6">
      <t>スウ</t>
    </rPh>
    <phoneticPr fontId="1"/>
  </si>
  <si>
    <t>女性管理職の比率</t>
    <rPh sb="0" eb="2">
      <t>ジョセイ</t>
    </rPh>
    <rPh sb="2" eb="4">
      <t>カンリ</t>
    </rPh>
    <rPh sb="4" eb="5">
      <t>ショク</t>
    </rPh>
    <rPh sb="6" eb="8">
      <t>ヒリツ</t>
    </rPh>
    <phoneticPr fontId="1"/>
  </si>
  <si>
    <t>役職別</t>
    <rPh sb="0" eb="2">
      <t>ヤクショク</t>
    </rPh>
    <rPh sb="2" eb="3">
      <t>ベツ</t>
    </rPh>
    <phoneticPr fontId="1"/>
  </si>
  <si>
    <t>男性の賃金に対する女性の賃金の割合</t>
    <phoneticPr fontId="1"/>
  </si>
  <si>
    <t>契約別（管理職・非管理職も区別)</t>
    <rPh sb="0" eb="2">
      <t>ケイヤク</t>
    </rPh>
    <rPh sb="2" eb="3">
      <t>ベツ</t>
    </rPh>
    <rPh sb="4" eb="6">
      <t>カンリ</t>
    </rPh>
    <rPh sb="6" eb="7">
      <t>ショク</t>
    </rPh>
    <rPh sb="8" eb="9">
      <t>ヒ</t>
    </rPh>
    <rPh sb="9" eb="11">
      <t>カンリ</t>
    </rPh>
    <rPh sb="11" eb="12">
      <t>ショク</t>
    </rPh>
    <rPh sb="13" eb="15">
      <t>クベツ</t>
    </rPh>
    <phoneticPr fontId="1"/>
  </si>
  <si>
    <t>新規女性採用人数、比率</t>
    <rPh sb="0" eb="2">
      <t>シンキ</t>
    </rPh>
    <rPh sb="2" eb="4">
      <t>ジョセイ</t>
    </rPh>
    <rPh sb="4" eb="6">
      <t>サイヨウ</t>
    </rPh>
    <rPh sb="6" eb="8">
      <t>ニンズウ</t>
    </rPh>
    <rPh sb="9" eb="11">
      <t>ヒリツ</t>
    </rPh>
    <phoneticPr fontId="1"/>
  </si>
  <si>
    <t>役員における女性比率</t>
    <rPh sb="0" eb="2">
      <t>ヤクイン</t>
    </rPh>
    <rPh sb="6" eb="8">
      <t>ジョセイ</t>
    </rPh>
    <rPh sb="8" eb="10">
      <t>ヒリツ</t>
    </rPh>
    <phoneticPr fontId="1"/>
  </si>
  <si>
    <t>役員における、外国人比率</t>
    <rPh sb="0" eb="2">
      <t>ヤクイン</t>
    </rPh>
    <phoneticPr fontId="1"/>
  </si>
  <si>
    <t>取締役における男女比率</t>
    <rPh sb="0" eb="3">
      <t>トリシマリヤク</t>
    </rPh>
    <rPh sb="7" eb="9">
      <t>ダンジョ</t>
    </rPh>
    <rPh sb="9" eb="11">
      <t>ヒリツ</t>
    </rPh>
    <phoneticPr fontId="1"/>
  </si>
  <si>
    <t>取締役における日本人・外国人比率</t>
    <rPh sb="0" eb="3">
      <t>トリシマリヤク</t>
    </rPh>
    <rPh sb="7" eb="10">
      <t>ニホンジン</t>
    </rPh>
    <rPh sb="11" eb="13">
      <t>ガイコク</t>
    </rPh>
    <rPh sb="13" eb="14">
      <t>ジン</t>
    </rPh>
    <rPh sb="14" eb="16">
      <t>ヒリツ</t>
    </rPh>
    <phoneticPr fontId="1"/>
  </si>
  <si>
    <t>国籍</t>
    <rPh sb="0" eb="2">
      <t>コクセキ</t>
    </rPh>
    <phoneticPr fontId="1"/>
  </si>
  <si>
    <t>出産休暇・配偶者出産休暇</t>
    <rPh sb="0" eb="2">
      <t>シュッサン</t>
    </rPh>
    <rPh sb="2" eb="4">
      <t>キュウカ</t>
    </rPh>
    <rPh sb="5" eb="8">
      <t>ハイグウシャ</t>
    </rPh>
    <rPh sb="8" eb="10">
      <t>シュッサン</t>
    </rPh>
    <rPh sb="10" eb="12">
      <t>キュウカ</t>
    </rPh>
    <phoneticPr fontId="1"/>
  </si>
  <si>
    <t>取得率</t>
    <rPh sb="0" eb="2">
      <t>シュトク</t>
    </rPh>
    <rPh sb="2" eb="3">
      <t>リツ</t>
    </rPh>
    <phoneticPr fontId="1"/>
  </si>
  <si>
    <t>復職率</t>
    <rPh sb="0" eb="2">
      <t>フクショク</t>
    </rPh>
    <rPh sb="2" eb="3">
      <t>リツ</t>
    </rPh>
    <phoneticPr fontId="1"/>
  </si>
  <si>
    <t>定着率</t>
    <rPh sb="0" eb="3">
      <t>テイチャクリツ</t>
    </rPh>
    <phoneticPr fontId="1"/>
  </si>
  <si>
    <t>育児休職</t>
    <rPh sb="0" eb="2">
      <t>イクジ</t>
    </rPh>
    <rPh sb="2" eb="4">
      <t>キュウショク</t>
    </rPh>
    <phoneticPr fontId="1"/>
  </si>
  <si>
    <t>育児休暇または配偶者出産休暇</t>
    <rPh sb="0" eb="2">
      <t>イクジ</t>
    </rPh>
    <rPh sb="2" eb="4">
      <t>キュウカ</t>
    </rPh>
    <rPh sb="7" eb="10">
      <t>ハイグウシャ</t>
    </rPh>
    <rPh sb="10" eb="12">
      <t>シュッサン</t>
    </rPh>
    <rPh sb="12" eb="14">
      <t>キュウカ</t>
    </rPh>
    <phoneticPr fontId="1"/>
  </si>
  <si>
    <t>障がい者雇用</t>
    <rPh sb="0" eb="1">
      <t>ショウ</t>
    </rPh>
    <rPh sb="3" eb="4">
      <t>シャ</t>
    </rPh>
    <rPh sb="4" eb="6">
      <t>コヨウ</t>
    </rPh>
    <phoneticPr fontId="1"/>
  </si>
  <si>
    <t>障がい者雇用率</t>
    <rPh sb="0" eb="1">
      <t>ショウ</t>
    </rPh>
    <rPh sb="3" eb="4">
      <t>シャ</t>
    </rPh>
    <rPh sb="4" eb="6">
      <t>コヨウ</t>
    </rPh>
    <rPh sb="6" eb="7">
      <t>リツ</t>
    </rPh>
    <phoneticPr fontId="1"/>
  </si>
  <si>
    <t>労働安全衛生</t>
    <rPh sb="0" eb="2">
      <t>ロウドウ</t>
    </rPh>
    <rPh sb="2" eb="4">
      <t>アンゼン</t>
    </rPh>
    <rPh sb="4" eb="6">
      <t>エイセイ</t>
    </rPh>
    <phoneticPr fontId="1"/>
  </si>
  <si>
    <t>総災害発生率</t>
    <rPh sb="0" eb="1">
      <t>ソウ</t>
    </rPh>
    <rPh sb="1" eb="3">
      <t>サイガイ</t>
    </rPh>
    <rPh sb="3" eb="5">
      <t>ハッセイ</t>
    </rPh>
    <rPh sb="5" eb="6">
      <t>リツ</t>
    </rPh>
    <phoneticPr fontId="1"/>
  </si>
  <si>
    <t>死亡災害件数</t>
    <rPh sb="0" eb="2">
      <t>シボウ</t>
    </rPh>
    <rPh sb="2" eb="4">
      <t>サイガイ</t>
    </rPh>
    <rPh sb="4" eb="6">
      <t>ケンスウ</t>
    </rPh>
    <phoneticPr fontId="1"/>
  </si>
  <si>
    <t>死亡者数</t>
    <rPh sb="0" eb="2">
      <t>シボウ</t>
    </rPh>
    <rPh sb="2" eb="3">
      <t>シャ</t>
    </rPh>
    <rPh sb="3" eb="4">
      <t>スウ</t>
    </rPh>
    <phoneticPr fontId="1"/>
  </si>
  <si>
    <t>休業災害</t>
    <rPh sb="0" eb="2">
      <t>キュウギョウ</t>
    </rPh>
    <rPh sb="2" eb="4">
      <t>サイガイ</t>
    </rPh>
    <phoneticPr fontId="1"/>
  </si>
  <si>
    <t>強度率</t>
    <rPh sb="0" eb="2">
      <t>キョウド</t>
    </rPh>
    <rPh sb="2" eb="3">
      <t>リツ</t>
    </rPh>
    <phoneticPr fontId="1"/>
  </si>
  <si>
    <t>災害度数率</t>
    <rPh sb="0" eb="2">
      <t>サイガイ</t>
    </rPh>
    <rPh sb="2" eb="4">
      <t>ドスウ</t>
    </rPh>
    <rPh sb="4" eb="5">
      <t>リツ</t>
    </rPh>
    <phoneticPr fontId="1"/>
  </si>
  <si>
    <t>休務者の割合</t>
    <rPh sb="0" eb="1">
      <t>キュウ</t>
    </rPh>
    <rPh sb="1" eb="2">
      <t>ム</t>
    </rPh>
    <rPh sb="2" eb="3">
      <t>シャ</t>
    </rPh>
    <rPh sb="4" eb="6">
      <t>ワリアイ</t>
    </rPh>
    <phoneticPr fontId="1"/>
  </si>
  <si>
    <t>疾患別（精神・身体）</t>
    <rPh sb="0" eb="2">
      <t>シッカン</t>
    </rPh>
    <rPh sb="2" eb="3">
      <t>ベツ</t>
    </rPh>
    <rPh sb="4" eb="6">
      <t>セイシン</t>
    </rPh>
    <rPh sb="7" eb="9">
      <t>シンタイ</t>
    </rPh>
    <phoneticPr fontId="1"/>
  </si>
  <si>
    <t>健康診断の受診率</t>
    <rPh sb="0" eb="2">
      <t>ケンコウ</t>
    </rPh>
    <rPh sb="2" eb="4">
      <t>シンダン</t>
    </rPh>
    <rPh sb="5" eb="7">
      <t>ジュシン</t>
    </rPh>
    <rPh sb="7" eb="8">
      <t>リツ</t>
    </rPh>
    <phoneticPr fontId="1"/>
  </si>
  <si>
    <t>喫煙率</t>
    <rPh sb="0" eb="2">
      <t>キツエン</t>
    </rPh>
    <rPh sb="2" eb="3">
      <t>リツ</t>
    </rPh>
    <phoneticPr fontId="1"/>
  </si>
  <si>
    <t>検査種別</t>
    <rPh sb="0" eb="2">
      <t>ケンサ</t>
    </rPh>
    <rPh sb="2" eb="4">
      <t>シュベツ</t>
    </rPh>
    <phoneticPr fontId="1"/>
  </si>
  <si>
    <t>サステナブル調達</t>
    <rPh sb="6" eb="8">
      <t>チョウタツ</t>
    </rPh>
    <phoneticPr fontId="1"/>
  </si>
  <si>
    <t>責任ある調達（以下人事は関係なし？）</t>
    <rPh sb="0" eb="2">
      <t>セキニン</t>
    </rPh>
    <rPh sb="4" eb="6">
      <t>チョウタツ</t>
    </rPh>
    <rPh sb="7" eb="9">
      <t>イカ</t>
    </rPh>
    <rPh sb="9" eb="11">
      <t>ジンジ</t>
    </rPh>
    <rPh sb="12" eb="14">
      <t>カンケイ</t>
    </rPh>
    <phoneticPr fontId="1"/>
  </si>
  <si>
    <t>役員の状況</t>
    <rPh sb="0" eb="2">
      <t>ヤクイン</t>
    </rPh>
    <rPh sb="3" eb="5">
      <t>ジョウキョウ</t>
    </rPh>
    <phoneticPr fontId="1"/>
  </si>
  <si>
    <t>取締役数</t>
    <rPh sb="0" eb="3">
      <t>トリシマリヤク</t>
    </rPh>
    <rPh sb="3" eb="4">
      <t>スウ</t>
    </rPh>
    <phoneticPr fontId="1"/>
  </si>
  <si>
    <t>取締役年齢別構成比</t>
    <rPh sb="0" eb="3">
      <t>トリシマリヤク</t>
    </rPh>
    <rPh sb="3" eb="5">
      <t>ネンレイ</t>
    </rPh>
    <rPh sb="5" eb="6">
      <t>ベツ</t>
    </rPh>
    <rPh sb="6" eb="9">
      <t>コウセイヒ</t>
    </rPh>
    <phoneticPr fontId="1"/>
  </si>
  <si>
    <t>年別</t>
    <rPh sb="0" eb="1">
      <t>ネン</t>
    </rPh>
    <rPh sb="1" eb="2">
      <t>ベツ</t>
    </rPh>
    <phoneticPr fontId="1"/>
  </si>
  <si>
    <t>従業員の状況</t>
    <rPh sb="0" eb="3">
      <t>ジュウギョウイン</t>
    </rPh>
    <rPh sb="4" eb="6">
      <t>ジョウキョウ</t>
    </rPh>
    <phoneticPr fontId="1"/>
  </si>
  <si>
    <t>従業員数</t>
    <rPh sb="0" eb="3">
      <t>ジュウギョウイン</t>
    </rPh>
    <rPh sb="3" eb="4">
      <t>スウ</t>
    </rPh>
    <phoneticPr fontId="1"/>
  </si>
  <si>
    <t>管理職/一般職</t>
    <rPh sb="0" eb="2">
      <t>カンリ</t>
    </rPh>
    <rPh sb="2" eb="3">
      <t>ショク</t>
    </rPh>
    <rPh sb="4" eb="6">
      <t>イッパン</t>
    </rPh>
    <rPh sb="6" eb="7">
      <t>ショク</t>
    </rPh>
    <phoneticPr fontId="1"/>
  </si>
  <si>
    <t>経営役員の現地化比率</t>
    <rPh sb="0" eb="2">
      <t>ケイエイ</t>
    </rPh>
    <rPh sb="2" eb="4">
      <t>ヤクイン</t>
    </rPh>
    <rPh sb="5" eb="8">
      <t>ゲンチカ</t>
    </rPh>
    <rPh sb="8" eb="10">
      <t>ヒリツ</t>
    </rPh>
    <phoneticPr fontId="1"/>
  </si>
  <si>
    <t>SR2024_appendix_jinji_jp.pdf</t>
  </si>
  <si>
    <t>エンゲージメントサーベイスコア</t>
    <phoneticPr fontId="1"/>
  </si>
  <si>
    <t>従業員一人当たり年間教育研修費用および平均研修時間（本社のみ）</t>
    <rPh sb="0" eb="3">
      <t>ジュウギョウイン</t>
    </rPh>
    <rPh sb="3" eb="5">
      <t>ヒトリ</t>
    </rPh>
    <rPh sb="5" eb="6">
      <t>ア</t>
    </rPh>
    <rPh sb="8" eb="10">
      <t>ネンカン</t>
    </rPh>
    <rPh sb="10" eb="12">
      <t>キョウイク</t>
    </rPh>
    <rPh sb="12" eb="14">
      <t>ケンシュウ</t>
    </rPh>
    <rPh sb="14" eb="16">
      <t>ヒヨウ</t>
    </rPh>
    <rPh sb="19" eb="21">
      <t>ヘイキン</t>
    </rPh>
    <rPh sb="21" eb="23">
      <t>ケンシュウ</t>
    </rPh>
    <rPh sb="23" eb="25">
      <t>ジカン</t>
    </rPh>
    <rPh sb="26" eb="28">
      <t>ホンシャ</t>
    </rPh>
    <phoneticPr fontId="1"/>
  </si>
  <si>
    <t>従業員あたり年間教育研修費用および平均研修時間</t>
    <rPh sb="0" eb="2">
      <t>ジュウギョウ</t>
    </rPh>
    <rPh sb="2" eb="3">
      <t>イン</t>
    </rPh>
    <rPh sb="6" eb="8">
      <t>ネンカン</t>
    </rPh>
    <rPh sb="8" eb="10">
      <t>キョウイク</t>
    </rPh>
    <rPh sb="10" eb="12">
      <t>ケンシュウ</t>
    </rPh>
    <rPh sb="12" eb="14">
      <t>ヒヨウ</t>
    </rPh>
    <rPh sb="17" eb="19">
      <t>ヘイキン</t>
    </rPh>
    <rPh sb="19" eb="21">
      <t>ケンシュウ</t>
    </rPh>
    <rPh sb="21" eb="23">
      <t>ジカン</t>
    </rPh>
    <phoneticPr fontId="1"/>
  </si>
  <si>
    <t>DX系</t>
    <rPh sb="2" eb="3">
      <t>ケイ</t>
    </rPh>
    <phoneticPr fontId="1"/>
  </si>
  <si>
    <t>その他</t>
    <rPh sb="2" eb="3">
      <t>ホカ</t>
    </rPh>
    <phoneticPr fontId="1"/>
  </si>
  <si>
    <t>採用者数・定着率</t>
    <rPh sb="0" eb="3">
      <t>サイヨウシャ</t>
    </rPh>
    <rPh sb="3" eb="4">
      <t>スウ</t>
    </rPh>
    <rPh sb="5" eb="7">
      <t>テイチャク</t>
    </rPh>
    <rPh sb="7" eb="8">
      <t>リツ</t>
    </rPh>
    <phoneticPr fontId="1"/>
  </si>
  <si>
    <t>採用者数</t>
    <rPh sb="0" eb="3">
      <t>サイヨウシャ</t>
    </rPh>
    <rPh sb="3" eb="4">
      <t>スウ</t>
    </rPh>
    <phoneticPr fontId="1"/>
  </si>
  <si>
    <t>新卒</t>
    <rPh sb="0" eb="2">
      <t>シンソツ</t>
    </rPh>
    <phoneticPr fontId="1"/>
  </si>
  <si>
    <t>キャリア</t>
    <phoneticPr fontId="1"/>
  </si>
  <si>
    <t>基幹</t>
    <rPh sb="0" eb="2">
      <t>キカン</t>
    </rPh>
    <phoneticPr fontId="1"/>
  </si>
  <si>
    <t>一般</t>
    <rPh sb="0" eb="2">
      <t>イッパン</t>
    </rPh>
    <phoneticPr fontId="1"/>
  </si>
  <si>
    <t>キャリア採用比率</t>
    <rPh sb="4" eb="6">
      <t>サイヨウ</t>
    </rPh>
    <rPh sb="6" eb="8">
      <t>ヒリツ</t>
    </rPh>
    <phoneticPr fontId="1"/>
  </si>
  <si>
    <t>キャリア採用者の年齢構成別人数と、基幹職レベル別数</t>
    <rPh sb="4" eb="6">
      <t>サイヨウ</t>
    </rPh>
    <rPh sb="6" eb="7">
      <t>シャ</t>
    </rPh>
    <rPh sb="8" eb="10">
      <t>ネンレイ</t>
    </rPh>
    <rPh sb="10" eb="12">
      <t>コウセイ</t>
    </rPh>
    <rPh sb="12" eb="13">
      <t>ベツ</t>
    </rPh>
    <rPh sb="13" eb="15">
      <t>ニンズウ</t>
    </rPh>
    <rPh sb="17" eb="19">
      <t>キカン</t>
    </rPh>
    <rPh sb="19" eb="20">
      <t>ショク</t>
    </rPh>
    <rPh sb="23" eb="24">
      <t>ベツ</t>
    </rPh>
    <rPh sb="24" eb="25">
      <t>スウ</t>
    </rPh>
    <phoneticPr fontId="1"/>
  </si>
  <si>
    <t>年代別</t>
    <rPh sb="0" eb="2">
      <t>ネンダイ</t>
    </rPh>
    <rPh sb="2" eb="3">
      <t>ベツ</t>
    </rPh>
    <phoneticPr fontId="1"/>
  </si>
  <si>
    <t>離職率</t>
    <rPh sb="0" eb="3">
      <t>リショクリツ</t>
    </rPh>
    <phoneticPr fontId="1"/>
  </si>
  <si>
    <t>再雇用</t>
    <rPh sb="0" eb="3">
      <t>サイコヨウ</t>
    </rPh>
    <phoneticPr fontId="1"/>
  </si>
  <si>
    <t>退職者数</t>
    <rPh sb="0" eb="3">
      <t>タイショクシャ</t>
    </rPh>
    <rPh sb="3" eb="4">
      <t>スウ</t>
    </rPh>
    <phoneticPr fontId="1"/>
  </si>
  <si>
    <t>退職事由</t>
    <rPh sb="0" eb="2">
      <t>タイショク</t>
    </rPh>
    <rPh sb="2" eb="4">
      <t>ジユウ</t>
    </rPh>
    <phoneticPr fontId="1"/>
  </si>
  <si>
    <t>本社のみ</t>
    <rPh sb="0" eb="2">
      <t>ホンシャ</t>
    </rPh>
    <phoneticPr fontId="1"/>
  </si>
  <si>
    <t>障がい者雇用数</t>
    <rPh sb="0" eb="1">
      <t>ショウ</t>
    </rPh>
    <rPh sb="3" eb="4">
      <t>シャ</t>
    </rPh>
    <rPh sb="4" eb="6">
      <t>コヨウ</t>
    </rPh>
    <rPh sb="6" eb="7">
      <t>スウ</t>
    </rPh>
    <phoneticPr fontId="1"/>
  </si>
  <si>
    <t>障がい者雇用比率</t>
    <rPh sb="0" eb="1">
      <t>ショウ</t>
    </rPh>
    <rPh sb="3" eb="4">
      <t>シャ</t>
    </rPh>
    <rPh sb="4" eb="6">
      <t>コヨウ</t>
    </rPh>
    <rPh sb="6" eb="8">
      <t>ヒリツ</t>
    </rPh>
    <phoneticPr fontId="1"/>
  </si>
  <si>
    <t>新卒定着率（３年）</t>
    <rPh sb="0" eb="2">
      <t>シンソツ</t>
    </rPh>
    <rPh sb="2" eb="4">
      <t>テイチャク</t>
    </rPh>
    <rPh sb="4" eb="5">
      <t>リツ</t>
    </rPh>
    <rPh sb="7" eb="8">
      <t>ネン</t>
    </rPh>
    <phoneticPr fontId="1"/>
  </si>
  <si>
    <t>年齢</t>
    <rPh sb="0" eb="2">
      <t>ネンレイ</t>
    </rPh>
    <phoneticPr fontId="1"/>
  </si>
  <si>
    <t>本社・国内グループ・海外グループ</t>
    <rPh sb="0" eb="2">
      <t>ホンシャ</t>
    </rPh>
    <rPh sb="3" eb="5">
      <t>コクナイ</t>
    </rPh>
    <rPh sb="10" eb="12">
      <t>カイガイ</t>
    </rPh>
    <phoneticPr fontId="1"/>
  </si>
  <si>
    <t>平均年間給与</t>
    <rPh sb="0" eb="2">
      <t>ヘイキン</t>
    </rPh>
    <rPh sb="2" eb="4">
      <t>ネンカン</t>
    </rPh>
    <rPh sb="4" eb="6">
      <t>キュウヨ</t>
    </rPh>
    <phoneticPr fontId="1"/>
  </si>
  <si>
    <t>従業員の状況年代別人数</t>
    <rPh sb="0" eb="3">
      <t>ジュウギョウイン</t>
    </rPh>
    <rPh sb="4" eb="6">
      <t>ジョウキョウ</t>
    </rPh>
    <rPh sb="6" eb="9">
      <t>ネンダイベツ</t>
    </rPh>
    <rPh sb="9" eb="11">
      <t>ニンズ</t>
    </rPh>
    <phoneticPr fontId="1"/>
  </si>
  <si>
    <t>従業員の年齢構成比</t>
    <rPh sb="0" eb="3">
      <t>ジュウギョウイン</t>
    </rPh>
    <rPh sb="4" eb="6">
      <t>ネンレイ</t>
    </rPh>
    <rPh sb="6" eb="8">
      <t>コウセイ</t>
    </rPh>
    <rPh sb="8" eb="9">
      <t>ヒ</t>
    </rPh>
    <phoneticPr fontId="1"/>
  </si>
  <si>
    <t>新規管理職登用数</t>
    <rPh sb="0" eb="2">
      <t>シンキ</t>
    </rPh>
    <rPh sb="2" eb="4">
      <t>カンリ</t>
    </rPh>
    <rPh sb="4" eb="5">
      <t>ショク</t>
    </rPh>
    <rPh sb="5" eb="7">
      <t>トウヨウ</t>
    </rPh>
    <rPh sb="7" eb="8">
      <t>スウ</t>
    </rPh>
    <phoneticPr fontId="1"/>
  </si>
  <si>
    <t>労働時間</t>
    <rPh sb="0" eb="2">
      <t>ロウドウ</t>
    </rPh>
    <rPh sb="2" eb="4">
      <t>ジカン</t>
    </rPh>
    <phoneticPr fontId="1"/>
  </si>
  <si>
    <t>労働組合加入率</t>
    <rPh sb="0" eb="2">
      <t>ロウドウ</t>
    </rPh>
    <rPh sb="2" eb="4">
      <t>クミアイ</t>
    </rPh>
    <rPh sb="4" eb="6">
      <t>カニュウ</t>
    </rPh>
    <rPh sb="6" eb="7">
      <t>リツ</t>
    </rPh>
    <phoneticPr fontId="1"/>
  </si>
  <si>
    <t>ワークライフバランス関係</t>
    <rPh sb="10" eb="12">
      <t>カンケイ</t>
    </rPh>
    <phoneticPr fontId="1"/>
  </si>
  <si>
    <t>育児休職取得差数</t>
    <rPh sb="0" eb="2">
      <t>イクジ</t>
    </rPh>
    <rPh sb="2" eb="4">
      <t>キュウショク</t>
    </rPh>
    <rPh sb="4" eb="6">
      <t>シュトク</t>
    </rPh>
    <rPh sb="6" eb="7">
      <t>サ</t>
    </rPh>
    <rPh sb="7" eb="8">
      <t>スウ</t>
    </rPh>
    <phoneticPr fontId="1"/>
  </si>
  <si>
    <t>平均日数</t>
    <rPh sb="0" eb="2">
      <t>ヘイキン</t>
    </rPh>
    <rPh sb="2" eb="4">
      <t>ニッスウ</t>
    </rPh>
    <phoneticPr fontId="1"/>
  </si>
  <si>
    <t>定着率</t>
    <rPh sb="0" eb="2">
      <t>テイチャク</t>
    </rPh>
    <rPh sb="2" eb="3">
      <t>リツ</t>
    </rPh>
    <phoneticPr fontId="1"/>
  </si>
  <si>
    <t>看護休暇取得数</t>
    <rPh sb="0" eb="2">
      <t>カンゴ</t>
    </rPh>
    <rPh sb="2" eb="4">
      <t>キュウカ</t>
    </rPh>
    <rPh sb="4" eb="6">
      <t>シュトク</t>
    </rPh>
    <rPh sb="6" eb="7">
      <t>スウ</t>
    </rPh>
    <phoneticPr fontId="1"/>
  </si>
  <si>
    <t>看護休職</t>
    <rPh sb="0" eb="2">
      <t>カンゴ</t>
    </rPh>
    <rPh sb="2" eb="4">
      <t>キュウショク</t>
    </rPh>
    <phoneticPr fontId="1"/>
  </si>
  <si>
    <t>看護短時間勤務</t>
    <rPh sb="0" eb="2">
      <t>カンゴ</t>
    </rPh>
    <rPh sb="2" eb="5">
      <t>タンジカン</t>
    </rPh>
    <rPh sb="5" eb="7">
      <t>キンム</t>
    </rPh>
    <phoneticPr fontId="1"/>
  </si>
  <si>
    <t>有休積立保存制度</t>
    <rPh sb="0" eb="2">
      <t>ユウキュウ</t>
    </rPh>
    <rPh sb="2" eb="4">
      <t>ツミタテ</t>
    </rPh>
    <rPh sb="4" eb="6">
      <t>ホゾン</t>
    </rPh>
    <rPh sb="6" eb="8">
      <t>セイド</t>
    </rPh>
    <phoneticPr fontId="1"/>
  </si>
  <si>
    <t>ボランティア休暇</t>
    <rPh sb="6" eb="8">
      <t>キュウカ</t>
    </rPh>
    <phoneticPr fontId="1"/>
  </si>
  <si>
    <t>リフレッシュ休暇</t>
    <rPh sb="6" eb="8">
      <t>キュウカ</t>
    </rPh>
    <phoneticPr fontId="1"/>
  </si>
  <si>
    <t>重大・休業災害度数率</t>
    <rPh sb="0" eb="2">
      <t>ジュウダイ</t>
    </rPh>
    <rPh sb="3" eb="5">
      <t>キュウギョウ</t>
    </rPh>
    <rPh sb="5" eb="7">
      <t>サイガイ</t>
    </rPh>
    <rPh sb="7" eb="9">
      <t>ドスウ</t>
    </rPh>
    <rPh sb="9" eb="10">
      <t>リツ</t>
    </rPh>
    <phoneticPr fontId="1"/>
  </si>
  <si>
    <t>休業災害被災者数</t>
    <rPh sb="0" eb="2">
      <t>キュウギョウ</t>
    </rPh>
    <rPh sb="2" eb="4">
      <t>サイガイ</t>
    </rPh>
    <rPh sb="4" eb="7">
      <t>ヒサイシャ</t>
    </rPh>
    <rPh sb="7" eb="8">
      <t>スウ</t>
    </rPh>
    <phoneticPr fontId="1"/>
  </si>
  <si>
    <t>重大災害被災者数</t>
    <rPh sb="0" eb="2">
      <t>ジュウダイ</t>
    </rPh>
    <rPh sb="2" eb="4">
      <t>サイガイ</t>
    </rPh>
    <rPh sb="4" eb="7">
      <t>ヒサイシャ</t>
    </rPh>
    <rPh sb="7" eb="8">
      <t>スウ</t>
    </rPh>
    <phoneticPr fontId="1"/>
  </si>
  <si>
    <t>度数率</t>
    <rPh sb="0" eb="2">
      <t>ドスウ</t>
    </rPh>
    <rPh sb="2" eb="3">
      <t>リツ</t>
    </rPh>
    <phoneticPr fontId="1"/>
  </si>
  <si>
    <t>LTIFR</t>
    <phoneticPr fontId="1"/>
  </si>
  <si>
    <t>LTIR</t>
    <phoneticPr fontId="1"/>
  </si>
  <si>
    <t>主な災害の発生件数推移</t>
    <rPh sb="0" eb="1">
      <t>オモ</t>
    </rPh>
    <rPh sb="2" eb="4">
      <t>サイガイ</t>
    </rPh>
    <rPh sb="5" eb="7">
      <t>ハッセイ</t>
    </rPh>
    <rPh sb="7" eb="9">
      <t>ケンスウ</t>
    </rPh>
    <rPh sb="9" eb="11">
      <t>スイイ</t>
    </rPh>
    <phoneticPr fontId="1"/>
  </si>
  <si>
    <t>業務上の際ギアによる死亡者数</t>
    <rPh sb="0" eb="2">
      <t>ギョウム</t>
    </rPh>
    <rPh sb="2" eb="3">
      <t>ジョウ</t>
    </rPh>
    <rPh sb="4" eb="5">
      <t>サイ</t>
    </rPh>
    <rPh sb="10" eb="12">
      <t>シボウ</t>
    </rPh>
    <rPh sb="12" eb="13">
      <t>シャ</t>
    </rPh>
    <rPh sb="13" eb="14">
      <t>スウ</t>
    </rPh>
    <phoneticPr fontId="1"/>
  </si>
  <si>
    <t>ホットラインへの通報件数</t>
    <rPh sb="8" eb="10">
      <t>ツウホウ</t>
    </rPh>
    <rPh sb="10" eb="12">
      <t>ケンスウ</t>
    </rPh>
    <phoneticPr fontId="1"/>
  </si>
  <si>
    <t>違反件数</t>
    <rPh sb="0" eb="2">
      <t>イハン</t>
    </rPh>
    <rPh sb="2" eb="4">
      <t>ケンスウ</t>
    </rPh>
    <phoneticPr fontId="1"/>
  </si>
  <si>
    <t>比率</t>
    <rPh sb="0" eb="2">
      <t>ヒリツ</t>
    </rPh>
    <phoneticPr fontId="1"/>
  </si>
  <si>
    <t>デジタル人財数</t>
    <rPh sb="4" eb="6">
      <t>ジンザイ</t>
    </rPh>
    <rPh sb="6" eb="7">
      <t>スウ</t>
    </rPh>
    <phoneticPr fontId="1"/>
  </si>
  <si>
    <t>グローバル人財数</t>
    <rPh sb="5" eb="7">
      <t>ジンザイ</t>
    </rPh>
    <rPh sb="7" eb="8">
      <t>スウ</t>
    </rPh>
    <phoneticPr fontId="1"/>
  </si>
  <si>
    <t>労働安全</t>
    <rPh sb="0" eb="2">
      <t>ロウドウ</t>
    </rPh>
    <rPh sb="2" eb="4">
      <t>アンゼン</t>
    </rPh>
    <phoneticPr fontId="1"/>
  </si>
  <si>
    <t>社会データ：サステナビリティレポート：日立</t>
  </si>
  <si>
    <t>その他</t>
  </si>
  <si>
    <t>マルハニチロ㈱取締役数</t>
    <rPh sb="7" eb="10">
      <t>トリシマリヤク</t>
    </rPh>
    <rPh sb="10" eb="11">
      <t>スウ</t>
    </rPh>
    <phoneticPr fontId="1"/>
  </si>
  <si>
    <t>マルハニチロ㈱</t>
    <phoneticPr fontId="1"/>
  </si>
  <si>
    <t>比率</t>
  </si>
  <si>
    <t>合計</t>
  </si>
  <si>
    <t>合計</t>
    <rPh sb="0" eb="2">
      <t>ゴウケイ</t>
    </rPh>
    <phoneticPr fontId="1"/>
  </si>
  <si>
    <t>男性</t>
  </si>
  <si>
    <t>女性</t>
  </si>
  <si>
    <t>(人)</t>
    <rPh sb="1" eb="2">
      <t>ヒト</t>
    </rPh>
    <phoneticPr fontId="1"/>
  </si>
  <si>
    <t>マルハニチロ㈱　取締役年齢別構成比</t>
    <rPh sb="8" eb="11">
      <t>トリシマリヤク</t>
    </rPh>
    <rPh sb="11" eb="13">
      <t>ネンレイ</t>
    </rPh>
    <rPh sb="13" eb="14">
      <t>ベツ</t>
    </rPh>
    <rPh sb="14" eb="17">
      <t>コウセイヒ</t>
    </rPh>
    <phoneticPr fontId="1"/>
  </si>
  <si>
    <t>30歳未満</t>
  </si>
  <si>
    <t>30歳未満</t>
    <rPh sb="2" eb="3">
      <t>サイ</t>
    </rPh>
    <rPh sb="3" eb="5">
      <t>ミマン</t>
    </rPh>
    <phoneticPr fontId="1"/>
  </si>
  <si>
    <t>30歳以上～50歳未満</t>
    <rPh sb="2" eb="3">
      <t>サイ</t>
    </rPh>
    <rPh sb="3" eb="5">
      <t>イジョウ</t>
    </rPh>
    <rPh sb="8" eb="9">
      <t>サイ</t>
    </rPh>
    <rPh sb="9" eb="11">
      <t>ミマン</t>
    </rPh>
    <phoneticPr fontId="1"/>
  </si>
  <si>
    <t>50歳以上</t>
    <rPh sb="2" eb="3">
      <t>サイ</t>
    </rPh>
    <rPh sb="3" eb="5">
      <t>イジョウ</t>
    </rPh>
    <phoneticPr fontId="1"/>
  </si>
  <si>
    <t>マルハニチロ㈱　取締役外国人比率</t>
    <rPh sb="8" eb="11">
      <t>トリシマリヤク</t>
    </rPh>
    <rPh sb="11" eb="13">
      <t>ガイコク</t>
    </rPh>
    <rPh sb="13" eb="14">
      <t>ジン</t>
    </rPh>
    <rPh sb="14" eb="16">
      <t>ヒリツ</t>
    </rPh>
    <phoneticPr fontId="1"/>
  </si>
  <si>
    <t>外国人数</t>
    <rPh sb="0" eb="2">
      <t>ガイコク</t>
    </rPh>
    <rPh sb="2" eb="3">
      <t>ジン</t>
    </rPh>
    <rPh sb="3" eb="4">
      <t>スウ</t>
    </rPh>
    <phoneticPr fontId="1"/>
  </si>
  <si>
    <t>マルハニチロ㈱役員数</t>
    <rPh sb="7" eb="9">
      <t>ヤクイン</t>
    </rPh>
    <rPh sb="9" eb="10">
      <t>スウ</t>
    </rPh>
    <phoneticPr fontId="1"/>
  </si>
  <si>
    <t>マルハニチロ㈱　役員年齢別構成比</t>
    <rPh sb="8" eb="10">
      <t>ヤクイン</t>
    </rPh>
    <rPh sb="10" eb="12">
      <t>ネンレイ</t>
    </rPh>
    <rPh sb="12" eb="13">
      <t>ベツ</t>
    </rPh>
    <rPh sb="13" eb="16">
      <t>コウセイヒ</t>
    </rPh>
    <phoneticPr fontId="1"/>
  </si>
  <si>
    <t>マルハニチロ㈱　役員外国人比率</t>
    <rPh sb="8" eb="10">
      <t>ヤクイン</t>
    </rPh>
    <rPh sb="10" eb="12">
      <t>ガイコク</t>
    </rPh>
    <rPh sb="12" eb="13">
      <t>ジン</t>
    </rPh>
    <rPh sb="13" eb="15">
      <t>ヒリツ</t>
    </rPh>
    <phoneticPr fontId="1"/>
  </si>
  <si>
    <t>（単位:名）</t>
  </si>
  <si>
    <t>2022年3月末</t>
    <phoneticPr fontId="1"/>
  </si>
  <si>
    <t>2023年3月末</t>
    <phoneticPr fontId="8"/>
  </si>
  <si>
    <t>2024年3月末</t>
    <phoneticPr fontId="8"/>
  </si>
  <si>
    <t>マルハニチログループ</t>
  </si>
  <si>
    <t>従業員</t>
  </si>
  <si>
    <t>管理職</t>
  </si>
  <si>
    <t>一般職</t>
  </si>
  <si>
    <t>臨時従業員</t>
  </si>
  <si>
    <t>日本</t>
  </si>
  <si>
    <t>マルハニチロ（株）</t>
  </si>
  <si>
    <t>国内グループ会社</t>
    <rPh sb="6" eb="8">
      <t>カイシャ</t>
    </rPh>
    <phoneticPr fontId="8"/>
  </si>
  <si>
    <t>海外</t>
  </si>
  <si>
    <t>北米</t>
  </si>
  <si>
    <t>アジア</t>
  </si>
  <si>
    <t>欧州</t>
  </si>
  <si>
    <t>その他※1</t>
  </si>
  <si>
    <t>【対象範囲】マルハニチログループ</t>
  </si>
  <si>
    <t>※グループ全体での男女区分の従業員数の集計は2019年3月末より行っています。</t>
  </si>
  <si>
    <t>※1 Austral Fisheries Pty Ltd. 、Maruha (N.Z.) Corporation Ltd. 、Taiyo Micronesia Corporation</t>
  </si>
  <si>
    <t>地域別従業員比率</t>
  </si>
  <si>
    <t>2020年3月末</t>
    <phoneticPr fontId="1"/>
  </si>
  <si>
    <t>2021年3月末</t>
    <phoneticPr fontId="1"/>
  </si>
  <si>
    <t>2025年3月末</t>
    <phoneticPr fontId="8"/>
  </si>
  <si>
    <t>男女比率/契約状況別</t>
    <rPh sb="0" eb="2">
      <t>ダンジョ</t>
    </rPh>
    <rPh sb="2" eb="4">
      <t>ヒリツ</t>
    </rPh>
    <rPh sb="5" eb="7">
      <t>ケイヤク</t>
    </rPh>
    <rPh sb="7" eb="9">
      <t>ジョウキョウ</t>
    </rPh>
    <rPh sb="9" eb="10">
      <t>ベツ</t>
    </rPh>
    <phoneticPr fontId="1"/>
  </si>
  <si>
    <t>マルハニチロ㈱従業員の年代別</t>
    <rPh sb="7" eb="10">
      <t>ジュウギョウイン</t>
    </rPh>
    <rPh sb="11" eb="13">
      <t>ネンダイ</t>
    </rPh>
    <rPh sb="13" eb="14">
      <t>ベツ</t>
    </rPh>
    <phoneticPr fontId="1"/>
  </si>
  <si>
    <t>30～39歳</t>
  </si>
  <si>
    <t>40～49歳</t>
  </si>
  <si>
    <t>50～59歳</t>
  </si>
  <si>
    <t>【対象範囲】マルハニチロ（株）従業員（出向者、休職者を除く）</t>
  </si>
  <si>
    <t>※2022年3月末時点</t>
    <phoneticPr fontId="8"/>
  </si>
  <si>
    <t>※2023年3月末時点</t>
    <phoneticPr fontId="8"/>
  </si>
  <si>
    <t>※2024年3月末時点</t>
    <phoneticPr fontId="8"/>
  </si>
  <si>
    <t>セグメント別従業員数</t>
  </si>
  <si>
    <t>2021年度末</t>
    <rPh sb="4" eb="6">
      <t>ネンド</t>
    </rPh>
    <rPh sb="6" eb="7">
      <t>マツ</t>
    </rPh>
    <phoneticPr fontId="8"/>
  </si>
  <si>
    <t>2022年度末</t>
    <rPh sb="4" eb="7">
      <t>ネンドマツ</t>
    </rPh>
    <phoneticPr fontId="8"/>
  </si>
  <si>
    <t>2023年度末</t>
    <rPh sb="4" eb="7">
      <t>ネンドマツ</t>
    </rPh>
    <phoneticPr fontId="8"/>
  </si>
  <si>
    <t>セグメント</t>
  </si>
  <si>
    <t>雇用の種類</t>
  </si>
  <si>
    <t>水産資源</t>
    <rPh sb="0" eb="2">
      <t>スイサン</t>
    </rPh>
    <rPh sb="2" eb="4">
      <t>シゲン</t>
    </rPh>
    <phoneticPr fontId="8"/>
  </si>
  <si>
    <t>加工</t>
    <phoneticPr fontId="8"/>
  </si>
  <si>
    <t>物流</t>
    <phoneticPr fontId="8"/>
  </si>
  <si>
    <t>食材流通</t>
    <rPh sb="0" eb="2">
      <t>ショクザイ</t>
    </rPh>
    <rPh sb="2" eb="4">
      <t>リュウツウ</t>
    </rPh>
    <phoneticPr fontId="8"/>
  </si>
  <si>
    <t>全社</t>
  </si>
  <si>
    <t>【対象範囲】マルハニチログループ</t>
    <phoneticPr fontId="8"/>
  </si>
  <si>
    <t>※2025年3月末時点</t>
    <phoneticPr fontId="8"/>
  </si>
  <si>
    <t>2024年度末</t>
    <rPh sb="4" eb="7">
      <t>ネンドマツ</t>
    </rPh>
    <phoneticPr fontId="8"/>
  </si>
  <si>
    <t>マルハニチロ㈱従業員の国籍別</t>
    <rPh sb="7" eb="10">
      <t>ジュウギョウイン</t>
    </rPh>
    <rPh sb="11" eb="13">
      <t>コクセキ</t>
    </rPh>
    <rPh sb="13" eb="14">
      <t>ベツ</t>
    </rPh>
    <phoneticPr fontId="1"/>
  </si>
  <si>
    <t>新卒者</t>
  </si>
  <si>
    <t>2020年度</t>
    <rPh sb="5" eb="6">
      <t>ド</t>
    </rPh>
    <phoneticPr fontId="8"/>
  </si>
  <si>
    <t>2021年度</t>
    <rPh sb="5" eb="6">
      <t>ド</t>
    </rPh>
    <phoneticPr fontId="8"/>
  </si>
  <si>
    <t>2022年度</t>
    <rPh sb="4" eb="5">
      <t>ネン</t>
    </rPh>
    <rPh sb="5" eb="6">
      <t>ド</t>
    </rPh>
    <phoneticPr fontId="1"/>
  </si>
  <si>
    <t>2022年度</t>
    <rPh sb="4" eb="5">
      <t>ネン</t>
    </rPh>
    <rPh sb="5" eb="6">
      <t>ド</t>
    </rPh>
    <phoneticPr fontId="8"/>
  </si>
  <si>
    <t>2023年度</t>
    <rPh sb="4" eb="5">
      <t>ネン</t>
    </rPh>
    <rPh sb="5" eb="6">
      <t>ド</t>
    </rPh>
    <phoneticPr fontId="8"/>
  </si>
  <si>
    <t>2024年度</t>
    <rPh sb="4" eb="5">
      <t>ネン</t>
    </rPh>
    <rPh sb="5" eb="6">
      <t>ド</t>
    </rPh>
    <phoneticPr fontId="8"/>
  </si>
  <si>
    <t>今年度中途</t>
    <rPh sb="0" eb="3">
      <t>コンネンド</t>
    </rPh>
    <rPh sb="3" eb="5">
      <t>チュウト</t>
    </rPh>
    <phoneticPr fontId="8"/>
  </si>
  <si>
    <t>中途採用者</t>
  </si>
  <si>
    <t>2025年度</t>
    <rPh sb="4" eb="6">
      <t>ネンド</t>
    </rPh>
    <phoneticPr fontId="1"/>
  </si>
  <si>
    <t>2024年度中途</t>
    <rPh sb="4" eb="6">
      <t>ネンド</t>
    </rPh>
    <rPh sb="6" eb="8">
      <t>チュウト</t>
    </rPh>
    <phoneticPr fontId="8"/>
  </si>
  <si>
    <t>新卒・中途男女比率</t>
    <phoneticPr fontId="8"/>
  </si>
  <si>
    <t>採用の状況</t>
    <rPh sb="0" eb="2">
      <t>サイヨウ</t>
    </rPh>
    <rPh sb="3" eb="5">
      <t>ジョウキョウ</t>
    </rPh>
    <phoneticPr fontId="1"/>
  </si>
  <si>
    <t>2023年度</t>
    <phoneticPr fontId="1"/>
  </si>
  <si>
    <t>2024年度</t>
    <phoneticPr fontId="1"/>
  </si>
  <si>
    <t>定年後再雇用</t>
    <rPh sb="0" eb="3">
      <t>テイネンゴ</t>
    </rPh>
    <rPh sb="3" eb="6">
      <t>サイコヨウ</t>
    </rPh>
    <phoneticPr fontId="1"/>
  </si>
  <si>
    <t>離職者のデータ</t>
    <rPh sb="0" eb="3">
      <t>リショクシャ</t>
    </rPh>
    <phoneticPr fontId="8"/>
  </si>
  <si>
    <t>定年退職</t>
    <rPh sb="0" eb="2">
      <t>テイネン</t>
    </rPh>
    <rPh sb="2" eb="4">
      <t>タイショク</t>
    </rPh>
    <phoneticPr fontId="8"/>
  </si>
  <si>
    <t>その他退職</t>
    <rPh sb="2" eb="3">
      <t>タ</t>
    </rPh>
    <rPh sb="3" eb="5">
      <t>タイショク</t>
    </rPh>
    <phoneticPr fontId="8"/>
  </si>
  <si>
    <t>離職者数</t>
    <rPh sb="0" eb="3">
      <t>リショクシャ</t>
    </rPh>
    <rPh sb="3" eb="4">
      <t>スウ</t>
    </rPh>
    <phoneticPr fontId="8"/>
  </si>
  <si>
    <t>【一身上退職者】</t>
    <rPh sb="1" eb="4">
      <t>イッシンジョウ</t>
    </rPh>
    <rPh sb="4" eb="7">
      <t>タイショクシャ</t>
    </rPh>
    <phoneticPr fontId="1"/>
  </si>
  <si>
    <t>2020年度</t>
    <rPh sb="4" eb="6">
      <t>ネンド</t>
    </rPh>
    <phoneticPr fontId="1"/>
  </si>
  <si>
    <t>2021年度</t>
    <rPh sb="4" eb="6">
      <t>ネンド</t>
    </rPh>
    <phoneticPr fontId="1"/>
  </si>
  <si>
    <t>2022年度</t>
    <rPh sb="4" eb="6">
      <t>ネンド</t>
    </rPh>
    <phoneticPr fontId="1"/>
  </si>
  <si>
    <t>2023年度</t>
    <rPh sb="4" eb="6">
      <t>ネンド</t>
    </rPh>
    <phoneticPr fontId="1"/>
  </si>
  <si>
    <t>自己都合退職率</t>
    <rPh sb="0" eb="2">
      <t>ジコ</t>
    </rPh>
    <rPh sb="2" eb="4">
      <t>ツゴウ</t>
    </rPh>
    <rPh sb="4" eb="6">
      <t>タイショク</t>
    </rPh>
    <rPh sb="6" eb="7">
      <t>リツ</t>
    </rPh>
    <phoneticPr fontId="1"/>
  </si>
  <si>
    <t>2024年度</t>
    <rPh sb="4" eb="6">
      <t>ネンド</t>
    </rPh>
    <phoneticPr fontId="1"/>
  </si>
  <si>
    <t>女性管理職　部門別　比率</t>
    <rPh sb="0" eb="2">
      <t>ジョセイ</t>
    </rPh>
    <rPh sb="2" eb="4">
      <t>カンリ</t>
    </rPh>
    <rPh sb="4" eb="5">
      <t>ショク</t>
    </rPh>
    <rPh sb="6" eb="8">
      <t>ブモン</t>
    </rPh>
    <rPh sb="8" eb="9">
      <t>ベツ</t>
    </rPh>
    <rPh sb="10" eb="12">
      <t>ヒリツ</t>
    </rPh>
    <phoneticPr fontId="1"/>
  </si>
  <si>
    <t>教育研修関連費用合計</t>
    <rPh sb="0" eb="2">
      <t>キョウイク</t>
    </rPh>
    <rPh sb="2" eb="4">
      <t>ケンシュウ</t>
    </rPh>
    <rPh sb="4" eb="6">
      <t>カンレン</t>
    </rPh>
    <rPh sb="6" eb="8">
      <t>ヒヨウ</t>
    </rPh>
    <rPh sb="8" eb="10">
      <t>ゴウケイ</t>
    </rPh>
    <phoneticPr fontId="1"/>
  </si>
  <si>
    <t>マネジメント層への研修</t>
    <rPh sb="6" eb="7">
      <t>ソウ</t>
    </rPh>
    <rPh sb="9" eb="11">
      <t>ケンシュウ</t>
    </rPh>
    <phoneticPr fontId="1"/>
  </si>
  <si>
    <t>従業員一人当たりの教育時間</t>
    <rPh sb="0" eb="3">
      <t>ジュウギョウイン</t>
    </rPh>
    <rPh sb="3" eb="5">
      <t>ヒトリ</t>
    </rPh>
    <rPh sb="5" eb="6">
      <t>ア</t>
    </rPh>
    <rPh sb="9" eb="11">
      <t>キョウイク</t>
    </rPh>
    <rPh sb="11" eb="13">
      <t>ジカン</t>
    </rPh>
    <phoneticPr fontId="1"/>
  </si>
  <si>
    <t>従業員一人当たりの年間教育投資額</t>
    <rPh sb="0" eb="3">
      <t>ジュウギョウイン</t>
    </rPh>
    <rPh sb="3" eb="5">
      <t>ヒトリ</t>
    </rPh>
    <rPh sb="5" eb="6">
      <t>ア</t>
    </rPh>
    <rPh sb="9" eb="11">
      <t>ネンカン</t>
    </rPh>
    <rPh sb="11" eb="13">
      <t>キョウイク</t>
    </rPh>
    <rPh sb="13" eb="15">
      <t>トウシ</t>
    </rPh>
    <rPh sb="15" eb="16">
      <t>ガク</t>
    </rPh>
    <phoneticPr fontId="1"/>
  </si>
  <si>
    <t>経営リーダー層向け</t>
    <rPh sb="0" eb="2">
      <t>ケイエイ</t>
    </rPh>
    <rPh sb="6" eb="7">
      <t>ソウ</t>
    </rPh>
    <rPh sb="7" eb="8">
      <t>ム</t>
    </rPh>
    <phoneticPr fontId="1"/>
  </si>
  <si>
    <t>グローバル人財</t>
    <rPh sb="5" eb="7">
      <t>ジンザイ</t>
    </rPh>
    <phoneticPr fontId="1"/>
  </si>
  <si>
    <t>Ⅰ.労働関連の傷害による死亡者数</t>
    <rPh sb="2" eb="4">
      <t>ロウドウ</t>
    </rPh>
    <rPh sb="4" eb="6">
      <t>カンレン</t>
    </rPh>
    <rPh sb="7" eb="9">
      <t>ショウガイ</t>
    </rPh>
    <rPh sb="12" eb="14">
      <t>シボウ</t>
    </rPh>
    <rPh sb="14" eb="15">
      <t>シャ</t>
    </rPh>
    <rPh sb="15" eb="16">
      <t>スウ</t>
    </rPh>
    <phoneticPr fontId="1"/>
  </si>
  <si>
    <t>Ⅱ.重大結果に繋がる労働関連の傷害者数（死亡者を除く）</t>
    <rPh sb="2" eb="4">
      <t>ジュウダイ</t>
    </rPh>
    <rPh sb="4" eb="6">
      <t>ケッカ</t>
    </rPh>
    <rPh sb="7" eb="8">
      <t>ツナ</t>
    </rPh>
    <rPh sb="10" eb="12">
      <t>ロウドウ</t>
    </rPh>
    <rPh sb="12" eb="14">
      <t>カンレン</t>
    </rPh>
    <rPh sb="15" eb="17">
      <t>ショウガイ</t>
    </rPh>
    <rPh sb="17" eb="18">
      <t>シャ</t>
    </rPh>
    <rPh sb="18" eb="19">
      <t>スウ</t>
    </rPh>
    <rPh sb="20" eb="22">
      <t>シボウ</t>
    </rPh>
    <rPh sb="22" eb="23">
      <t>シャ</t>
    </rPh>
    <rPh sb="24" eb="25">
      <t>ノゾ</t>
    </rPh>
    <phoneticPr fontId="1"/>
  </si>
  <si>
    <t>Ⅲ.記録対象となる労働関連の傷害者数</t>
    <rPh sb="2" eb="4">
      <t>キロク</t>
    </rPh>
    <rPh sb="4" eb="6">
      <t>タイショウ</t>
    </rPh>
    <rPh sb="9" eb="11">
      <t>ロウドウ</t>
    </rPh>
    <rPh sb="11" eb="13">
      <t>カンレン</t>
    </rPh>
    <rPh sb="14" eb="16">
      <t>ショウガイ</t>
    </rPh>
    <rPh sb="16" eb="17">
      <t>シャ</t>
    </rPh>
    <rPh sb="17" eb="18">
      <t>スウ</t>
    </rPh>
    <phoneticPr fontId="1"/>
  </si>
  <si>
    <t>Ⅳ.労働関連の傷害の主な種類</t>
    <rPh sb="2" eb="4">
      <t>ロウドウ</t>
    </rPh>
    <rPh sb="4" eb="6">
      <t>カンレン</t>
    </rPh>
    <rPh sb="7" eb="9">
      <t>ショウガイ</t>
    </rPh>
    <rPh sb="10" eb="11">
      <t>オモ</t>
    </rPh>
    <rPh sb="12" eb="14">
      <t>シュルイ</t>
    </rPh>
    <phoneticPr fontId="1"/>
  </si>
  <si>
    <t>全従業員数</t>
    <rPh sb="0" eb="1">
      <t>ゼン</t>
    </rPh>
    <rPh sb="1" eb="4">
      <t>ジュウギョウイン</t>
    </rPh>
    <rPh sb="4" eb="5">
      <t>スウ</t>
    </rPh>
    <phoneticPr fontId="1"/>
  </si>
  <si>
    <t>派遣社員等</t>
    <rPh sb="0" eb="2">
      <t>ハケン</t>
    </rPh>
    <rPh sb="2" eb="4">
      <t>シャイン</t>
    </rPh>
    <rPh sb="4" eb="5">
      <t>トウ</t>
    </rPh>
    <phoneticPr fontId="1"/>
  </si>
  <si>
    <t>残業・労働時間</t>
    <rPh sb="0" eb="2">
      <t>ザンギョウ</t>
    </rPh>
    <rPh sb="3" eb="5">
      <t>ロウドウ</t>
    </rPh>
    <rPh sb="5" eb="7">
      <t>ジカン</t>
    </rPh>
    <phoneticPr fontId="1"/>
  </si>
  <si>
    <t>年次有給取得率</t>
    <rPh sb="0" eb="2">
      <t>ネンジ</t>
    </rPh>
    <rPh sb="2" eb="4">
      <t>ユウキュウ</t>
    </rPh>
    <rPh sb="4" eb="6">
      <t>シュトク</t>
    </rPh>
    <rPh sb="6" eb="7">
      <t>リツ</t>
    </rPh>
    <phoneticPr fontId="1"/>
  </si>
  <si>
    <t>その他</t>
    <rPh sb="2" eb="3">
      <t>ホカ</t>
    </rPh>
    <phoneticPr fontId="1"/>
  </si>
  <si>
    <t>出来れば地域別</t>
    <rPh sb="0" eb="2">
      <t>デキ</t>
    </rPh>
    <rPh sb="4" eb="6">
      <t>チイキ</t>
    </rPh>
    <rPh sb="6" eb="7">
      <t>ベツ</t>
    </rPh>
    <phoneticPr fontId="1"/>
  </si>
  <si>
    <t>データないため、現在の情報で</t>
    <rPh sb="8" eb="10">
      <t>ゲンザイ</t>
    </rPh>
    <rPh sb="11" eb="13">
      <t>ジョウホウ</t>
    </rPh>
    <phoneticPr fontId="1"/>
  </si>
  <si>
    <t>○（安全）</t>
    <rPh sb="2" eb="4">
      <t>アンゼン</t>
    </rPh>
    <phoneticPr fontId="1"/>
  </si>
  <si>
    <t>労災の発生状況</t>
    <rPh sb="0" eb="2">
      <t>ロウサイ</t>
    </rPh>
    <rPh sb="3" eb="5">
      <t>ハッセイ</t>
    </rPh>
    <rPh sb="5" eb="7">
      <t>ジョウキョウ</t>
    </rPh>
    <phoneticPr fontId="1"/>
  </si>
  <si>
    <t>労働安全マネジメントシステムの対象となる労働者数</t>
    <rPh sb="0" eb="2">
      <t>ロウドウ</t>
    </rPh>
    <rPh sb="2" eb="4">
      <t>アンゼン</t>
    </rPh>
    <rPh sb="15" eb="17">
      <t>タイショウ</t>
    </rPh>
    <rPh sb="20" eb="23">
      <t>ロウドウシャ</t>
    </rPh>
    <rPh sb="23" eb="24">
      <t>スウ</t>
    </rPh>
    <phoneticPr fontId="1"/>
  </si>
  <si>
    <t>介護時短勤務者</t>
    <rPh sb="0" eb="2">
      <t>カイゴ</t>
    </rPh>
    <rPh sb="2" eb="4">
      <t>ジタン</t>
    </rPh>
    <rPh sb="4" eb="6">
      <t>キンム</t>
    </rPh>
    <rPh sb="6" eb="7">
      <t>シャ</t>
    </rPh>
    <phoneticPr fontId="1"/>
  </si>
  <si>
    <t>性別を分けて集計可能か確認</t>
    <rPh sb="0" eb="2">
      <t>セイベツ</t>
    </rPh>
    <rPh sb="3" eb="4">
      <t>ワ</t>
    </rPh>
    <rPh sb="6" eb="8">
      <t>シュウケイ</t>
    </rPh>
    <rPh sb="8" eb="10">
      <t>カノウ</t>
    </rPh>
    <rPh sb="11" eb="13">
      <t>カクニン</t>
    </rPh>
    <phoneticPr fontId="1"/>
  </si>
  <si>
    <t>○（ダイバー）</t>
    <phoneticPr fontId="1"/>
  </si>
  <si>
    <t>フレックスタイム勤務制度</t>
    <rPh sb="8" eb="10">
      <t>キンム</t>
    </rPh>
    <rPh sb="10" eb="12">
      <t>セイド</t>
    </rPh>
    <phoneticPr fontId="1"/>
  </si>
  <si>
    <t>ジョブリターン制度</t>
    <rPh sb="7" eb="9">
      <t>セイド</t>
    </rPh>
    <phoneticPr fontId="1"/>
  </si>
  <si>
    <t>介護休職者</t>
    <rPh sb="0" eb="2">
      <t>カイゴ</t>
    </rPh>
    <rPh sb="2" eb="4">
      <t>キュウショク</t>
    </rPh>
    <rPh sb="4" eb="5">
      <t>シャ</t>
    </rPh>
    <phoneticPr fontId="1"/>
  </si>
  <si>
    <t>配偶者出産休暇取得者</t>
    <rPh sb="0" eb="3">
      <t>ハイグウシャ</t>
    </rPh>
    <rPh sb="3" eb="5">
      <t>シュッサン</t>
    </rPh>
    <rPh sb="5" eb="7">
      <t>キュウカ</t>
    </rPh>
    <rPh sb="7" eb="9">
      <t>シュトク</t>
    </rPh>
    <rPh sb="9" eb="10">
      <t>シャ</t>
    </rPh>
    <phoneticPr fontId="1"/>
  </si>
  <si>
    <t>時短勤務者</t>
    <rPh sb="0" eb="2">
      <t>ジタン</t>
    </rPh>
    <rPh sb="2" eb="4">
      <t>キンム</t>
    </rPh>
    <rPh sb="4" eb="5">
      <t>シャ</t>
    </rPh>
    <phoneticPr fontId="1"/>
  </si>
  <si>
    <t>復職者</t>
    <rPh sb="0" eb="2">
      <t>フクショク</t>
    </rPh>
    <rPh sb="2" eb="3">
      <t>シャ</t>
    </rPh>
    <phoneticPr fontId="1"/>
  </si>
  <si>
    <t>育休取得者</t>
    <rPh sb="0" eb="2">
      <t>イクキュウ</t>
    </rPh>
    <rPh sb="2" eb="4">
      <t>シュトク</t>
    </rPh>
    <rPh sb="4" eb="5">
      <t>シャ</t>
    </rPh>
    <phoneticPr fontId="1"/>
  </si>
  <si>
    <t>産前産後</t>
    <rPh sb="0" eb="2">
      <t>サンゼン</t>
    </rPh>
    <rPh sb="2" eb="4">
      <t>サンゴ</t>
    </rPh>
    <phoneticPr fontId="1"/>
  </si>
  <si>
    <t>十分</t>
    <rPh sb="0" eb="2">
      <t>ジュウブン</t>
    </rPh>
    <phoneticPr fontId="1"/>
  </si>
  <si>
    <t>ダイバー・働き方</t>
    <rPh sb="5" eb="6">
      <t>ハタラ</t>
    </rPh>
    <rPh sb="7" eb="8">
      <t>カタ</t>
    </rPh>
    <phoneticPr fontId="1"/>
  </si>
  <si>
    <t>数値としてあるか確認・掲載検討</t>
    <rPh sb="0" eb="2">
      <t>スウチ</t>
    </rPh>
    <rPh sb="8" eb="10">
      <t>カクニン</t>
    </rPh>
    <rPh sb="11" eb="13">
      <t>ケイサイ</t>
    </rPh>
    <rPh sb="13" eb="15">
      <t>ケントウ</t>
    </rPh>
    <phoneticPr fontId="1"/>
  </si>
  <si>
    <t>階層別</t>
    <rPh sb="0" eb="2">
      <t>カイソウ</t>
    </rPh>
    <rPh sb="2" eb="3">
      <t>ベツ</t>
    </rPh>
    <phoneticPr fontId="1"/>
  </si>
  <si>
    <t>研修費用</t>
    <rPh sb="0" eb="2">
      <t>ケンシュウ</t>
    </rPh>
    <rPh sb="2" eb="4">
      <t>ヒヨウ</t>
    </rPh>
    <phoneticPr fontId="1"/>
  </si>
  <si>
    <t>研修時間</t>
    <rPh sb="0" eb="2">
      <t>ケンシュウ</t>
    </rPh>
    <rPh sb="2" eb="4">
      <t>ジカン</t>
    </rPh>
    <phoneticPr fontId="1"/>
  </si>
  <si>
    <t>外国人いないため記載不要？</t>
    <rPh sb="0" eb="2">
      <t>ガイコク</t>
    </rPh>
    <rPh sb="2" eb="3">
      <t>ジン</t>
    </rPh>
    <rPh sb="8" eb="10">
      <t>キサイ</t>
    </rPh>
    <rPh sb="10" eb="12">
      <t>フヨウ</t>
    </rPh>
    <phoneticPr fontId="1"/>
  </si>
  <si>
    <t>○（有価証券）</t>
    <rPh sb="2" eb="4">
      <t>ユウカ</t>
    </rPh>
    <rPh sb="4" eb="6">
      <t>ショウケン</t>
    </rPh>
    <phoneticPr fontId="1"/>
  </si>
  <si>
    <t>年間平均給与</t>
    <rPh sb="0" eb="1">
      <t>ネン</t>
    </rPh>
    <rPh sb="1" eb="2">
      <t>カン</t>
    </rPh>
    <rPh sb="2" eb="4">
      <t>ヘイキン</t>
    </rPh>
    <rPh sb="4" eb="6">
      <t>キュウヨ</t>
    </rPh>
    <phoneticPr fontId="1"/>
  </si>
  <si>
    <t>集計事態難しいか</t>
    <rPh sb="0" eb="2">
      <t>シュウケイ</t>
    </rPh>
    <rPh sb="2" eb="4">
      <t>ジタイ</t>
    </rPh>
    <rPh sb="4" eb="5">
      <t>ムズカ</t>
    </rPh>
    <phoneticPr fontId="1"/>
  </si>
  <si>
    <t>部門別</t>
    <rPh sb="0" eb="2">
      <t>ブモン</t>
    </rPh>
    <rPh sb="2" eb="3">
      <t>ベツ</t>
    </rPh>
    <phoneticPr fontId="1"/>
  </si>
  <si>
    <t>全体数はあるが、詳細は公開していない。</t>
    <rPh sb="0" eb="2">
      <t>ゼンタイ</t>
    </rPh>
    <rPh sb="2" eb="3">
      <t>スウ</t>
    </rPh>
    <rPh sb="8" eb="10">
      <t>ショウサイ</t>
    </rPh>
    <rPh sb="11" eb="13">
      <t>コウカイ</t>
    </rPh>
    <phoneticPr fontId="1"/>
  </si>
  <si>
    <t>事由別（一身上都合のみ記載）</t>
    <rPh sb="0" eb="2">
      <t>ジユウ</t>
    </rPh>
    <rPh sb="2" eb="3">
      <t>ベツ</t>
    </rPh>
    <rPh sb="4" eb="7">
      <t>イッシンジョウ</t>
    </rPh>
    <rPh sb="7" eb="9">
      <t>ツゴウ</t>
    </rPh>
    <rPh sb="11" eb="13">
      <t>キサイ</t>
    </rPh>
    <phoneticPr fontId="1"/>
  </si>
  <si>
    <t>○（従業員データ）</t>
    <rPh sb="2" eb="5">
      <t>ジュウギョウイン</t>
    </rPh>
    <phoneticPr fontId="1"/>
  </si>
  <si>
    <t>×</t>
    <phoneticPr fontId="1"/>
  </si>
  <si>
    <t>年度別</t>
    <rPh sb="0" eb="2">
      <t>ネンド</t>
    </rPh>
    <rPh sb="2" eb="3">
      <t>ベツ</t>
    </rPh>
    <phoneticPr fontId="1"/>
  </si>
  <si>
    <t>離職数</t>
    <rPh sb="0" eb="2">
      <t>リショク</t>
    </rPh>
    <rPh sb="2" eb="3">
      <t>スウ</t>
    </rPh>
    <phoneticPr fontId="1"/>
  </si>
  <si>
    <t>定年後再雇用者数</t>
    <rPh sb="0" eb="3">
      <t>テイネンゴ</t>
    </rPh>
    <rPh sb="3" eb="6">
      <t>サイコヨウ</t>
    </rPh>
    <rPh sb="6" eb="7">
      <t>シャ</t>
    </rPh>
    <rPh sb="7" eb="8">
      <t>スウ</t>
    </rPh>
    <phoneticPr fontId="1"/>
  </si>
  <si>
    <t>比率があるなら雇用数もあるはず（内訳検討）</t>
    <rPh sb="0" eb="2">
      <t>ヒリツ</t>
    </rPh>
    <rPh sb="7" eb="9">
      <t>コヨウ</t>
    </rPh>
    <rPh sb="9" eb="10">
      <t>スウ</t>
    </rPh>
    <rPh sb="16" eb="18">
      <t>ウチワケ</t>
    </rPh>
    <rPh sb="18" eb="20">
      <t>ケントウ</t>
    </rPh>
    <phoneticPr fontId="1"/>
  </si>
  <si>
    <t>年代別</t>
    <rPh sb="0" eb="3">
      <t>ネンダイベツ</t>
    </rPh>
    <phoneticPr fontId="1"/>
  </si>
  <si>
    <t>すぐ計算できる</t>
    <rPh sb="2" eb="4">
      <t>ケイサン</t>
    </rPh>
    <phoneticPr fontId="1"/>
  </si>
  <si>
    <t>中途採用</t>
    <rPh sb="0" eb="2">
      <t>チュウト</t>
    </rPh>
    <rPh sb="2" eb="4">
      <t>サイヨウ</t>
    </rPh>
    <phoneticPr fontId="1"/>
  </si>
  <si>
    <t>新卒採用</t>
    <rPh sb="0" eb="2">
      <t>シンソツ</t>
    </rPh>
    <rPh sb="2" eb="4">
      <t>サイヨウ</t>
    </rPh>
    <phoneticPr fontId="1"/>
  </si>
  <si>
    <t>国籍</t>
    <rPh sb="0" eb="2">
      <t>コクセキ</t>
    </rPh>
    <phoneticPr fontId="1"/>
  </si>
  <si>
    <t>地域別</t>
    <phoneticPr fontId="1"/>
  </si>
  <si>
    <t>パーセンテージのみ</t>
    <phoneticPr fontId="1"/>
  </si>
  <si>
    <t>セグメント別</t>
    <rPh sb="5" eb="6">
      <t>ベツ</t>
    </rPh>
    <phoneticPr fontId="1"/>
  </si>
  <si>
    <t>一般職</t>
    <rPh sb="0" eb="2">
      <t>イッパン</t>
    </rPh>
    <rPh sb="2" eb="3">
      <t>ショク</t>
    </rPh>
    <phoneticPr fontId="1"/>
  </si>
  <si>
    <t>グループ（できれば海外も）</t>
    <rPh sb="9" eb="11">
      <t>カイガイ</t>
    </rPh>
    <phoneticPr fontId="1"/>
  </si>
  <si>
    <t>管理職</t>
    <rPh sb="0" eb="2">
      <t>カンリ</t>
    </rPh>
    <rPh sb="2" eb="3">
      <t>ショク</t>
    </rPh>
    <phoneticPr fontId="1"/>
  </si>
  <si>
    <t>従業員数</t>
    <rPh sb="0" eb="2">
      <t>ジュウギョウ</t>
    </rPh>
    <rPh sb="2" eb="3">
      <t>イン</t>
    </rPh>
    <rPh sb="3" eb="4">
      <t>スウ</t>
    </rPh>
    <phoneticPr fontId="1"/>
  </si>
  <si>
    <t>人財データ</t>
    <rPh sb="0" eb="2">
      <t>ジンザイ</t>
    </rPh>
    <phoneticPr fontId="1"/>
  </si>
  <si>
    <t>情報量</t>
    <rPh sb="0" eb="2">
      <t>ジョウホウ</t>
    </rPh>
    <rPh sb="2" eb="3">
      <t>リョウ</t>
    </rPh>
    <phoneticPr fontId="1"/>
  </si>
  <si>
    <t>サイト掲載有無</t>
    <rPh sb="3" eb="5">
      <t>ケイサイ</t>
    </rPh>
    <rPh sb="5" eb="7">
      <t>ウム</t>
    </rPh>
    <phoneticPr fontId="1"/>
  </si>
  <si>
    <t>現在のデータ状況</t>
    <rPh sb="0" eb="2">
      <t>ゲンザイ</t>
    </rPh>
    <rPh sb="6" eb="8">
      <t>ジョウキョウ</t>
    </rPh>
    <phoneticPr fontId="1"/>
  </si>
  <si>
    <t>範囲</t>
    <rPh sb="0" eb="2">
      <t>ハンイ</t>
    </rPh>
    <phoneticPr fontId="1"/>
  </si>
  <si>
    <t>小項目</t>
    <rPh sb="0" eb="3">
      <t>ショウコウモク</t>
    </rPh>
    <phoneticPr fontId="1"/>
  </si>
  <si>
    <t>ダイバー・働き方</t>
    <rPh sb="5" eb="6">
      <t>ハタラ</t>
    </rPh>
    <rPh sb="7" eb="8">
      <t>カタ</t>
    </rPh>
    <phoneticPr fontId="1"/>
  </si>
  <si>
    <t>育児休職</t>
    <rPh sb="0" eb="2">
      <t>イクジ</t>
    </rPh>
    <rPh sb="2" eb="4">
      <t>キュウショク</t>
    </rPh>
    <phoneticPr fontId="1"/>
  </si>
  <si>
    <t>合計</t>
    <rPh sb="0" eb="2">
      <t>ゴウケイ</t>
    </rPh>
    <phoneticPr fontId="1"/>
  </si>
  <si>
    <t>男性</t>
    <rPh sb="0" eb="2">
      <t>ダンセイ</t>
    </rPh>
    <phoneticPr fontId="1"/>
  </si>
  <si>
    <t>女性</t>
    <rPh sb="0" eb="2">
      <t>ジョセイ</t>
    </rPh>
    <phoneticPr fontId="1"/>
  </si>
  <si>
    <t>2022年度</t>
    <rPh sb="4" eb="6">
      <t>ネンド</t>
    </rPh>
    <phoneticPr fontId="1"/>
  </si>
  <si>
    <t>2023年度</t>
    <rPh sb="4" eb="6">
      <t>ネンド</t>
    </rPh>
    <phoneticPr fontId="1"/>
  </si>
  <si>
    <t>2024年度</t>
    <rPh sb="4" eb="6">
      <t>ネンド</t>
    </rPh>
    <phoneticPr fontId="1"/>
  </si>
  <si>
    <t>取得率</t>
    <rPh sb="0" eb="2">
      <t>シュトク</t>
    </rPh>
    <rPh sb="2" eb="3">
      <t>リツ</t>
    </rPh>
    <phoneticPr fontId="1"/>
  </si>
  <si>
    <t>復職率</t>
    <rPh sb="0" eb="2">
      <t>フクショク</t>
    </rPh>
    <rPh sb="2" eb="3">
      <t>リツ</t>
    </rPh>
    <phoneticPr fontId="1"/>
  </si>
  <si>
    <t>産前産後休暇　取得者数</t>
    <rPh sb="0" eb="2">
      <t>サンゼン</t>
    </rPh>
    <rPh sb="2" eb="4">
      <t>サンゴ</t>
    </rPh>
    <rPh sb="4" eb="6">
      <t>キュウカ</t>
    </rPh>
    <rPh sb="7" eb="9">
      <t>シュトク</t>
    </rPh>
    <rPh sb="9" eb="10">
      <t>シャ</t>
    </rPh>
    <rPh sb="10" eb="11">
      <t>スウ</t>
    </rPh>
    <phoneticPr fontId="1"/>
  </si>
  <si>
    <t>育児休職　権利者数</t>
    <rPh sb="0" eb="2">
      <t>イクジ</t>
    </rPh>
    <rPh sb="2" eb="4">
      <t>キュウショク</t>
    </rPh>
    <rPh sb="5" eb="7">
      <t>ケンリ</t>
    </rPh>
    <rPh sb="7" eb="8">
      <t>シャ</t>
    </rPh>
    <rPh sb="8" eb="9">
      <t>スウ</t>
    </rPh>
    <phoneticPr fontId="1"/>
  </si>
  <si>
    <t>育児休職　取得人数</t>
    <rPh sb="0" eb="2">
      <t>イクジ</t>
    </rPh>
    <rPh sb="2" eb="4">
      <t>キュウショク</t>
    </rPh>
    <rPh sb="5" eb="7">
      <t>シュトク</t>
    </rPh>
    <rPh sb="7" eb="9">
      <t>ニンズウ</t>
    </rPh>
    <phoneticPr fontId="1"/>
  </si>
  <si>
    <t>短期育児休職</t>
    <rPh sb="0" eb="2">
      <t>タンキ</t>
    </rPh>
    <rPh sb="2" eb="4">
      <t>イクジ</t>
    </rPh>
    <rPh sb="4" eb="6">
      <t>キュウショク</t>
    </rPh>
    <phoneticPr fontId="1"/>
  </si>
  <si>
    <t>育児就業時間制度</t>
    <rPh sb="0" eb="2">
      <t>イクジ</t>
    </rPh>
    <rPh sb="2" eb="4">
      <t>シュウギョウ</t>
    </rPh>
    <rPh sb="4" eb="6">
      <t>ジカン</t>
    </rPh>
    <rPh sb="6" eb="8">
      <t>セイド</t>
    </rPh>
    <phoneticPr fontId="1"/>
  </si>
  <si>
    <t>ジョブリターン制度利用者数</t>
    <rPh sb="7" eb="9">
      <t>セイド</t>
    </rPh>
    <rPh sb="9" eb="11">
      <t>リヨウ</t>
    </rPh>
    <rPh sb="11" eb="12">
      <t>シャ</t>
    </rPh>
    <rPh sb="12" eb="13">
      <t>スウ</t>
    </rPh>
    <phoneticPr fontId="1"/>
  </si>
  <si>
    <t>最高付与日数は14週間。休暇中は健康保険組合を通じて賃金の一部が補填される制度</t>
    <rPh sb="0" eb="2">
      <t>サイコウ</t>
    </rPh>
    <rPh sb="2" eb="4">
      <t>フヨ</t>
    </rPh>
    <rPh sb="4" eb="6">
      <t>ニッスウ</t>
    </rPh>
    <rPh sb="9" eb="11">
      <t>シュウカン</t>
    </rPh>
    <rPh sb="12" eb="14">
      <t>キュウカ</t>
    </rPh>
    <rPh sb="14" eb="15">
      <t>チュウ</t>
    </rPh>
    <rPh sb="16" eb="18">
      <t>ケンコウ</t>
    </rPh>
    <rPh sb="18" eb="20">
      <t>ホケン</t>
    </rPh>
    <rPh sb="20" eb="22">
      <t>クミアイ</t>
    </rPh>
    <rPh sb="23" eb="24">
      <t>ツウ</t>
    </rPh>
    <rPh sb="26" eb="28">
      <t>チンギン</t>
    </rPh>
    <rPh sb="29" eb="31">
      <t>イチブ</t>
    </rPh>
    <rPh sb="32" eb="34">
      <t>ホテン</t>
    </rPh>
    <rPh sb="37" eb="39">
      <t>セイド</t>
    </rPh>
    <phoneticPr fontId="1"/>
  </si>
  <si>
    <t>制度説明</t>
    <rPh sb="0" eb="2">
      <t>セイド</t>
    </rPh>
    <rPh sb="2" eb="4">
      <t>セツメイ</t>
    </rPh>
    <phoneticPr fontId="1"/>
  </si>
  <si>
    <t>子供が満2歳になるまでの間の休業制度。男性も利用することが出来る。</t>
    <rPh sb="0" eb="2">
      <t>コドモ</t>
    </rPh>
    <rPh sb="3" eb="4">
      <t>マン</t>
    </rPh>
    <rPh sb="5" eb="6">
      <t>サイ</t>
    </rPh>
    <rPh sb="12" eb="13">
      <t>アイダ</t>
    </rPh>
    <rPh sb="14" eb="16">
      <t>キュウギョウ</t>
    </rPh>
    <rPh sb="16" eb="18">
      <t>セイド</t>
    </rPh>
    <rPh sb="19" eb="21">
      <t>ダンセイ</t>
    </rPh>
    <rPh sb="22" eb="24">
      <t>リヨウ</t>
    </rPh>
    <rPh sb="29" eb="31">
      <t>デキ</t>
    </rPh>
    <phoneticPr fontId="1"/>
  </si>
  <si>
    <t>配偶者出産休暇制度</t>
    <rPh sb="0" eb="3">
      <t>ハイグウシャ</t>
    </rPh>
    <rPh sb="3" eb="5">
      <t>シュッサン</t>
    </rPh>
    <rPh sb="5" eb="7">
      <t>キュウカ</t>
    </rPh>
    <rPh sb="7" eb="9">
      <t>セイド</t>
    </rPh>
    <phoneticPr fontId="1"/>
  </si>
  <si>
    <t>子供が満2歳になるまでの間の休業制度。給与減額なしで最大10日間取得することが可能。</t>
    <rPh sb="0" eb="2">
      <t>コドモ</t>
    </rPh>
    <rPh sb="3" eb="4">
      <t>マン</t>
    </rPh>
    <rPh sb="5" eb="6">
      <t>サイ</t>
    </rPh>
    <rPh sb="12" eb="13">
      <t>アイダ</t>
    </rPh>
    <rPh sb="14" eb="16">
      <t>キュウギョウ</t>
    </rPh>
    <rPh sb="16" eb="18">
      <t>セイド</t>
    </rPh>
    <rPh sb="19" eb="21">
      <t>キュウヨ</t>
    </rPh>
    <rPh sb="21" eb="23">
      <t>ゲンガク</t>
    </rPh>
    <rPh sb="26" eb="28">
      <t>サイダイ</t>
    </rPh>
    <rPh sb="30" eb="32">
      <t>ニチカン</t>
    </rPh>
    <rPh sb="32" eb="34">
      <t>シュトク</t>
    </rPh>
    <rPh sb="39" eb="41">
      <t>カノウ</t>
    </rPh>
    <phoneticPr fontId="1"/>
  </si>
  <si>
    <t>小学校4年生就学前の子の育児のために、１日最大1時間40分の就業を免除する制度</t>
    <rPh sb="0" eb="3">
      <t>ショウガッコウ</t>
    </rPh>
    <rPh sb="4" eb="6">
      <t>ネンセイ</t>
    </rPh>
    <rPh sb="6" eb="8">
      <t>シュウガク</t>
    </rPh>
    <rPh sb="8" eb="9">
      <t>マエ</t>
    </rPh>
    <rPh sb="10" eb="11">
      <t>コ</t>
    </rPh>
    <rPh sb="12" eb="14">
      <t>イクジ</t>
    </rPh>
    <rPh sb="20" eb="21">
      <t>ニチ</t>
    </rPh>
    <rPh sb="21" eb="23">
      <t>サイダイ</t>
    </rPh>
    <rPh sb="24" eb="26">
      <t>ジカン</t>
    </rPh>
    <rPh sb="28" eb="29">
      <t>フン</t>
    </rPh>
    <rPh sb="30" eb="32">
      <t>シュウギョウ</t>
    </rPh>
    <rPh sb="33" eb="35">
      <t>メンジョ</t>
    </rPh>
    <rPh sb="37" eb="39">
      <t>セイド</t>
    </rPh>
    <phoneticPr fontId="1"/>
  </si>
  <si>
    <t>フレックスタイム勤務制度</t>
  </si>
  <si>
    <t>介護短時間勤務制度</t>
  </si>
  <si>
    <t>短期介護休暇制度</t>
    <phoneticPr fontId="1"/>
  </si>
  <si>
    <t>その他・制度</t>
    <rPh sb="2" eb="3">
      <t>ホカ</t>
    </rPh>
    <rPh sb="4" eb="6">
      <t>セイド</t>
    </rPh>
    <phoneticPr fontId="1"/>
  </si>
  <si>
    <t>看護休暇</t>
    <rPh sb="0" eb="2">
      <t>カンゴ</t>
    </rPh>
    <rPh sb="2" eb="4">
      <t>キュウカ</t>
    </rPh>
    <phoneticPr fontId="1"/>
  </si>
  <si>
    <t>労災関連</t>
    <rPh sb="0" eb="2">
      <t>ロウサイ</t>
    </rPh>
    <rPh sb="2" eb="4">
      <t>カンレン</t>
    </rPh>
    <phoneticPr fontId="1"/>
  </si>
  <si>
    <t>総実労働時間（時間）</t>
    <rPh sb="0" eb="1">
      <t>ソウ</t>
    </rPh>
    <rPh sb="1" eb="2">
      <t>ジツ</t>
    </rPh>
    <rPh sb="2" eb="4">
      <t>ロウドウ</t>
    </rPh>
    <rPh sb="4" eb="6">
      <t>ジカン</t>
    </rPh>
    <rPh sb="7" eb="9">
      <t>ジカン</t>
    </rPh>
    <phoneticPr fontId="1"/>
  </si>
  <si>
    <t>平均有給休暇取得日</t>
    <rPh sb="0" eb="2">
      <t>ヘイキン</t>
    </rPh>
    <rPh sb="2" eb="4">
      <t>ユウキュウ</t>
    </rPh>
    <rPh sb="4" eb="6">
      <t>キュウカ</t>
    </rPh>
    <rPh sb="6" eb="8">
      <t>シュトク</t>
    </rPh>
    <rPh sb="8" eb="9">
      <t>ビ</t>
    </rPh>
    <phoneticPr fontId="1"/>
  </si>
  <si>
    <t>有給休暇取得率</t>
    <rPh sb="0" eb="2">
      <t>ユウキュウ</t>
    </rPh>
    <rPh sb="2" eb="4">
      <t>キュウカ</t>
    </rPh>
    <rPh sb="4" eb="6">
      <t>シュトク</t>
    </rPh>
    <rPh sb="6" eb="7">
      <t>リツ</t>
    </rPh>
    <phoneticPr fontId="1"/>
  </si>
  <si>
    <t>労働組合加入率</t>
    <rPh sb="0" eb="2">
      <t>ロウドウ</t>
    </rPh>
    <rPh sb="2" eb="4">
      <t>クミアイ</t>
    </rPh>
    <rPh sb="4" eb="6">
      <t>カニュウ</t>
    </rPh>
    <rPh sb="6" eb="7">
      <t>リツ</t>
    </rPh>
    <phoneticPr fontId="1"/>
  </si>
  <si>
    <t>労働時間・年次有給休暇</t>
    <rPh sb="0" eb="2">
      <t>ロウドウ</t>
    </rPh>
    <rPh sb="2" eb="4">
      <t>ジカン</t>
    </rPh>
    <rPh sb="5" eb="7">
      <t>ネンジ</t>
    </rPh>
    <rPh sb="7" eb="9">
      <t>ユウキュウ</t>
    </rPh>
    <rPh sb="9" eb="11">
      <t>キュウカ</t>
    </rPh>
    <phoneticPr fontId="1"/>
  </si>
  <si>
    <t>労働安全マネジメントシステムの対象となる労働者数</t>
    <rPh sb="0" eb="2">
      <t>ロウドウ</t>
    </rPh>
    <rPh sb="2" eb="4">
      <t>アンゼン</t>
    </rPh>
    <rPh sb="15" eb="17">
      <t>タイショウ</t>
    </rPh>
    <rPh sb="20" eb="23">
      <t>ロウドウシャ</t>
    </rPh>
    <rPh sb="23" eb="24">
      <t>スウ</t>
    </rPh>
    <phoneticPr fontId="1"/>
  </si>
  <si>
    <t>事業所</t>
    <rPh sb="0" eb="3">
      <t>ジギョウショ</t>
    </rPh>
    <phoneticPr fontId="1"/>
  </si>
  <si>
    <t>新石巻工場</t>
    <rPh sb="0" eb="1">
      <t>シン</t>
    </rPh>
    <rPh sb="1" eb="3">
      <t>イシノマキ</t>
    </rPh>
    <rPh sb="3" eb="5">
      <t>コウジョウ</t>
    </rPh>
    <phoneticPr fontId="1"/>
  </si>
  <si>
    <t>大江工場</t>
    <rPh sb="0" eb="2">
      <t>オオエ</t>
    </rPh>
    <rPh sb="2" eb="4">
      <t>コウジョウ</t>
    </rPh>
    <phoneticPr fontId="1"/>
  </si>
  <si>
    <t>白鷹工場</t>
    <rPh sb="0" eb="2">
      <t>シラタカ</t>
    </rPh>
    <rPh sb="2" eb="4">
      <t>コウジョウ</t>
    </rPh>
    <phoneticPr fontId="1"/>
  </si>
  <si>
    <t>宇都宮工場</t>
    <rPh sb="0" eb="3">
      <t>ウツノミヤ</t>
    </rPh>
    <rPh sb="3" eb="5">
      <t>コウジョウ</t>
    </rPh>
    <phoneticPr fontId="1"/>
  </si>
  <si>
    <t>群馬工場</t>
    <rPh sb="0" eb="2">
      <t>グンマ</t>
    </rPh>
    <rPh sb="2" eb="4">
      <t>コウジョウ</t>
    </rPh>
    <phoneticPr fontId="1"/>
  </si>
  <si>
    <t>下関工場</t>
    <rPh sb="0" eb="2">
      <t>シモノセキ</t>
    </rPh>
    <rPh sb="2" eb="4">
      <t>コウジョウ</t>
    </rPh>
    <phoneticPr fontId="1"/>
  </si>
  <si>
    <t>化成バイオ事業部 宇都宮製造課</t>
    <rPh sb="0" eb="2">
      <t>カセイ</t>
    </rPh>
    <rPh sb="5" eb="7">
      <t>ジギョウ</t>
    </rPh>
    <rPh sb="7" eb="8">
      <t>ブ</t>
    </rPh>
    <rPh sb="9" eb="12">
      <t>ウツノミヤ</t>
    </rPh>
    <rPh sb="12" eb="14">
      <t>セイゾウ</t>
    </rPh>
    <rPh sb="14" eb="15">
      <t>カ</t>
    </rPh>
    <phoneticPr fontId="1"/>
  </si>
  <si>
    <t>化成バイオ事業部 森製造課</t>
    <rPh sb="0" eb="2">
      <t>カセイ</t>
    </rPh>
    <rPh sb="5" eb="7">
      <t>ジギョウ</t>
    </rPh>
    <rPh sb="7" eb="8">
      <t>ブ</t>
    </rPh>
    <rPh sb="9" eb="10">
      <t>モリ</t>
    </rPh>
    <rPh sb="10" eb="12">
      <t>セイゾウ</t>
    </rPh>
    <rPh sb="12" eb="13">
      <t>カ</t>
    </rPh>
    <phoneticPr fontId="1"/>
  </si>
  <si>
    <t>労働者数</t>
    <rPh sb="0" eb="3">
      <t>ロウドウシャ</t>
    </rPh>
    <rPh sb="3" eb="4">
      <t>スウ</t>
    </rPh>
    <phoneticPr fontId="1"/>
  </si>
  <si>
    <t>割合</t>
    <rPh sb="0" eb="2">
      <t>ワリアイ</t>
    </rPh>
    <phoneticPr fontId="1"/>
  </si>
  <si>
    <t>平均残業時間数</t>
    <rPh sb="0" eb="2">
      <t>ヘイキン</t>
    </rPh>
    <rPh sb="2" eb="4">
      <t>ザンギョウ</t>
    </rPh>
    <rPh sb="4" eb="6">
      <t>ジカン</t>
    </rPh>
    <rPh sb="6" eb="7">
      <t>スウ</t>
    </rPh>
    <phoneticPr fontId="1"/>
  </si>
  <si>
    <t>男女別の年間給与</t>
    <rPh sb="0" eb="2">
      <t>ダンジョ</t>
    </rPh>
    <rPh sb="2" eb="3">
      <t>ベツ</t>
    </rPh>
    <rPh sb="4" eb="6">
      <t>ネンカン</t>
    </rPh>
    <rPh sb="6" eb="8">
      <t>キュウヨ</t>
    </rPh>
    <phoneticPr fontId="1"/>
  </si>
  <si>
    <t>男性の平均給与（A)</t>
    <rPh sb="0" eb="2">
      <t>ダンセイ</t>
    </rPh>
    <rPh sb="3" eb="5">
      <t>ヘイキン</t>
    </rPh>
    <rPh sb="5" eb="7">
      <t>キュウヨ</t>
    </rPh>
    <phoneticPr fontId="1"/>
  </si>
  <si>
    <t>女性の平均給与（B)</t>
    <rPh sb="0" eb="2">
      <t>ジョセイ</t>
    </rPh>
    <rPh sb="3" eb="5">
      <t>ヘイキン</t>
    </rPh>
    <rPh sb="5" eb="7">
      <t>キュウヨ</t>
    </rPh>
    <phoneticPr fontId="1"/>
  </si>
  <si>
    <t>B/A</t>
    <phoneticPr fontId="1"/>
  </si>
  <si>
    <t>【対象範囲】マルハニチロ㈱</t>
    <phoneticPr fontId="1"/>
  </si>
  <si>
    <t>【対象範囲】マルハニチロ（株）正社員（総合職・エリア職）本社契約社員（出向者を除く）</t>
    <rPh sb="1" eb="3">
      <t>タイショウ</t>
    </rPh>
    <rPh sb="3" eb="5">
      <t>ハンイ</t>
    </rPh>
    <phoneticPr fontId="1"/>
  </si>
  <si>
    <t>営業</t>
    <rPh sb="0" eb="2">
      <t>エイギョウ</t>
    </rPh>
    <phoneticPr fontId="1"/>
  </si>
  <si>
    <t>研究開発・設計</t>
    <rPh sb="0" eb="2">
      <t>ケンキュウ</t>
    </rPh>
    <rPh sb="2" eb="4">
      <t>カイハツ</t>
    </rPh>
    <rPh sb="5" eb="7">
      <t>セッケイ</t>
    </rPh>
    <phoneticPr fontId="8"/>
  </si>
  <si>
    <t>企画・マーケティング</t>
    <rPh sb="0" eb="2">
      <t>キカク</t>
    </rPh>
    <phoneticPr fontId="8"/>
  </si>
  <si>
    <t>生産・製造</t>
    <rPh sb="0" eb="2">
      <t>セイサン</t>
    </rPh>
    <rPh sb="3" eb="5">
      <t>セイゾウ</t>
    </rPh>
    <phoneticPr fontId="8"/>
  </si>
  <si>
    <t>流通・販売・サービス</t>
    <rPh sb="0" eb="2">
      <t>リュウツウ</t>
    </rPh>
    <rPh sb="3" eb="5">
      <t>ハンバイ</t>
    </rPh>
    <phoneticPr fontId="8"/>
  </si>
  <si>
    <t>その他</t>
    <rPh sb="2" eb="3">
      <t>タ</t>
    </rPh>
    <phoneticPr fontId="8"/>
  </si>
  <si>
    <t>集計対象外</t>
    <rPh sb="0" eb="2">
      <t>シュウケイ</t>
    </rPh>
    <rPh sb="2" eb="4">
      <t>タイショウ</t>
    </rPh>
    <rPh sb="4" eb="5">
      <t>ガイ</t>
    </rPh>
    <phoneticPr fontId="8"/>
  </si>
  <si>
    <t>能力開発</t>
    <rPh sb="0" eb="2">
      <t>ノウリョク</t>
    </rPh>
    <rPh sb="2" eb="4">
      <t>カイハツ</t>
    </rPh>
    <phoneticPr fontId="1"/>
  </si>
  <si>
    <t>研修費用・実施時間</t>
    <rPh sb="0" eb="2">
      <t>ケンシュウ</t>
    </rPh>
    <rPh sb="2" eb="4">
      <t>ヒヨウ</t>
    </rPh>
    <rPh sb="5" eb="7">
      <t>ジッシ</t>
    </rPh>
    <rPh sb="7" eb="9">
      <t>ジカン</t>
    </rPh>
    <phoneticPr fontId="1"/>
  </si>
  <si>
    <t>経営リーダー人財育成</t>
    <rPh sb="0" eb="2">
      <t>ケイエイ</t>
    </rPh>
    <rPh sb="6" eb="8">
      <t>ジンザイ</t>
    </rPh>
    <rPh sb="8" eb="10">
      <t>イクセイ</t>
    </rPh>
    <phoneticPr fontId="1"/>
  </si>
  <si>
    <t>グローバル人財育成</t>
    <rPh sb="5" eb="7">
      <t>ジンザイ</t>
    </rPh>
    <rPh sb="7" eb="9">
      <t>イクセイ</t>
    </rPh>
    <phoneticPr fontId="1"/>
  </si>
  <si>
    <t>◆担当：人的資本経営推進課</t>
    <rPh sb="4" eb="6">
      <t>ジンテキ</t>
    </rPh>
    <rPh sb="6" eb="8">
      <t>シホン</t>
    </rPh>
    <rPh sb="8" eb="10">
      <t>ケイエイ</t>
    </rPh>
    <rPh sb="10" eb="12">
      <t>スイシン</t>
    </rPh>
    <rPh sb="12" eb="13">
      <t>カ</t>
    </rPh>
    <phoneticPr fontId="1"/>
  </si>
  <si>
    <t>◆担当：給与厚生課</t>
    <rPh sb="1" eb="3">
      <t>タントウ</t>
    </rPh>
    <rPh sb="4" eb="6">
      <t>キュウヨ</t>
    </rPh>
    <rPh sb="6" eb="8">
      <t>コウセイ</t>
    </rPh>
    <rPh sb="8" eb="9">
      <t>カ</t>
    </rPh>
    <phoneticPr fontId="1"/>
  </si>
  <si>
    <t>◆担当：人事課</t>
    <rPh sb="1" eb="3">
      <t>タントウ</t>
    </rPh>
    <rPh sb="4" eb="6">
      <t>ジンジ</t>
    </rPh>
    <rPh sb="6" eb="7">
      <t>カ</t>
    </rPh>
    <phoneticPr fontId="1"/>
  </si>
  <si>
    <t>◆担当：ダイバー</t>
    <rPh sb="1" eb="3">
      <t>タントウ</t>
    </rPh>
    <phoneticPr fontId="1"/>
  </si>
  <si>
    <t>◆担当：人事政策課</t>
    <rPh sb="1" eb="3">
      <t>タントウ</t>
    </rPh>
    <rPh sb="4" eb="6">
      <t>ジンジ</t>
    </rPh>
    <rPh sb="6" eb="8">
      <t>セイサク</t>
    </rPh>
    <rPh sb="8" eb="9">
      <t>カ</t>
    </rPh>
    <phoneticPr fontId="1"/>
  </si>
  <si>
    <t>◆担当：人事課/ダイバー</t>
    <rPh sb="1" eb="3">
      <t>タントウ</t>
    </rPh>
    <rPh sb="4" eb="6">
      <t>ジンジ</t>
    </rPh>
    <rPh sb="6" eb="7">
      <t>カ</t>
    </rPh>
    <phoneticPr fontId="1"/>
  </si>
  <si>
    <t>正規労働者</t>
    <rPh sb="0" eb="2">
      <t>セイキ</t>
    </rPh>
    <rPh sb="2" eb="5">
      <t>ロウドウシャ</t>
    </rPh>
    <phoneticPr fontId="1"/>
  </si>
  <si>
    <t>全ての労働者</t>
    <rPh sb="0" eb="1">
      <t>スベ</t>
    </rPh>
    <rPh sb="3" eb="6">
      <t>ロウドウシャ</t>
    </rPh>
    <phoneticPr fontId="1"/>
  </si>
  <si>
    <t>非正規労働者</t>
    <rPh sb="0" eb="1">
      <t>ヒ</t>
    </rPh>
    <rPh sb="1" eb="3">
      <t>セイキ</t>
    </rPh>
    <rPh sb="3" eb="6">
      <t>ロウドウシャ</t>
    </rPh>
    <phoneticPr fontId="1"/>
  </si>
  <si>
    <t>女性</t>
    <rPh sb="0" eb="2">
      <t>ジョセイ</t>
    </rPh>
    <phoneticPr fontId="12"/>
  </si>
  <si>
    <t>男性</t>
    <rPh sb="0" eb="2">
      <t>ダンセイ</t>
    </rPh>
    <phoneticPr fontId="12"/>
  </si>
  <si>
    <t>正規労働者</t>
    <rPh sb="0" eb="2">
      <t>セイキ</t>
    </rPh>
    <rPh sb="2" eb="5">
      <t>ロウドウシャ</t>
    </rPh>
    <phoneticPr fontId="12"/>
  </si>
  <si>
    <t>正社員</t>
    <rPh sb="0" eb="3">
      <t>セイシャイン</t>
    </rPh>
    <phoneticPr fontId="12"/>
  </si>
  <si>
    <t>地域社員</t>
    <rPh sb="0" eb="2">
      <t>チイキ</t>
    </rPh>
    <rPh sb="2" eb="4">
      <t>シャイン</t>
    </rPh>
    <phoneticPr fontId="12"/>
  </si>
  <si>
    <t>非正規労働者</t>
    <rPh sb="0" eb="1">
      <t>ヒ</t>
    </rPh>
    <rPh sb="1" eb="3">
      <t>セイキ</t>
    </rPh>
    <rPh sb="3" eb="6">
      <t>ロウドウシャ</t>
    </rPh>
    <phoneticPr fontId="12"/>
  </si>
  <si>
    <t>契約社員（本社）</t>
  </si>
  <si>
    <t>再雇用社員</t>
  </si>
  <si>
    <t>嘱託</t>
    <rPh sb="0" eb="2">
      <t>ショクタク</t>
    </rPh>
    <phoneticPr fontId="12"/>
  </si>
  <si>
    <t>契約社員（工場）</t>
  </si>
  <si>
    <t>外国人実習生</t>
  </si>
  <si>
    <t>全ての労働者</t>
    <rPh sb="0" eb="1">
      <t>スベ</t>
    </rPh>
    <rPh sb="3" eb="6">
      <t>ロウドウシャ</t>
    </rPh>
    <phoneticPr fontId="12"/>
  </si>
  <si>
    <t>-</t>
  </si>
  <si>
    <t>比率</t>
    <rPh sb="0" eb="2">
      <t>ヒリツ</t>
    </rPh>
    <phoneticPr fontId="1"/>
  </si>
  <si>
    <r>
      <t>女性</t>
    </r>
    <r>
      <rPr>
        <sz val="11"/>
        <color theme="1"/>
        <rFont val="游ゴシック"/>
        <family val="2"/>
        <scheme val="minor"/>
      </rPr>
      <t>40代少ない</t>
    </r>
    <rPh sb="0" eb="2">
      <t>ジョセイ</t>
    </rPh>
    <rPh sb="4" eb="5">
      <t>ダイ</t>
    </rPh>
    <rPh sb="5" eb="6">
      <t>スク</t>
    </rPh>
    <phoneticPr fontId="8"/>
  </si>
  <si>
    <t>女性・男性ともにパート社員あり</t>
    <rPh sb="0" eb="2">
      <t>ジョセイ</t>
    </rPh>
    <rPh sb="3" eb="5">
      <t>ダンセイ</t>
    </rPh>
    <rPh sb="11" eb="13">
      <t>シャイン</t>
    </rPh>
    <phoneticPr fontId="8"/>
  </si>
  <si>
    <t>男性は月25万以外での契約がある</t>
    <rPh sb="0" eb="2">
      <t>ダンセイ</t>
    </rPh>
    <rPh sb="3" eb="4">
      <t>ツキ</t>
    </rPh>
    <rPh sb="6" eb="7">
      <t>マン</t>
    </rPh>
    <rPh sb="7" eb="9">
      <t>イガイ</t>
    </rPh>
    <rPh sb="11" eb="13">
      <t>ケイヤク</t>
    </rPh>
    <phoneticPr fontId="8"/>
  </si>
  <si>
    <t>女性は昨年と同様で0</t>
    <rPh sb="0" eb="2">
      <t>ジョセイ</t>
    </rPh>
    <rPh sb="3" eb="5">
      <t>サクネン</t>
    </rPh>
    <rPh sb="6" eb="8">
      <t>ドウヨウ</t>
    </rPh>
    <phoneticPr fontId="8"/>
  </si>
  <si>
    <t>女性はパート社員多い</t>
    <rPh sb="0" eb="2">
      <t>ジョセイ</t>
    </rPh>
    <rPh sb="6" eb="8">
      <t>シャイン</t>
    </rPh>
    <rPh sb="8" eb="9">
      <t>オオ</t>
    </rPh>
    <phoneticPr fontId="8"/>
  </si>
  <si>
    <t>※2024年3月末時点</t>
    <phoneticPr fontId="1"/>
  </si>
  <si>
    <t>2021年度</t>
    <rPh sb="4" eb="5">
      <t>ネン</t>
    </rPh>
    <rPh sb="5" eb="6">
      <t>ド</t>
    </rPh>
    <phoneticPr fontId="1"/>
  </si>
  <si>
    <t>年度</t>
    <rPh sb="0" eb="2">
      <t>ネンド</t>
    </rPh>
    <phoneticPr fontId="1"/>
  </si>
  <si>
    <t>➀転倒➁はさまれ・巻き込まれ➂切れ　等</t>
    <rPh sb="1" eb="3">
      <t>テントウ</t>
    </rPh>
    <rPh sb="9" eb="10">
      <t>マ</t>
    </rPh>
    <rPh sb="11" eb="12">
      <t>コ</t>
    </rPh>
    <rPh sb="15" eb="16">
      <t>キ</t>
    </rPh>
    <rPh sb="18" eb="19">
      <t>トウ</t>
    </rPh>
    <phoneticPr fontId="1"/>
  </si>
  <si>
    <t>➀転倒➁はさまれ・巻き込まれ➂転落　等</t>
    <rPh sb="1" eb="3">
      <t>テントウ</t>
    </rPh>
    <rPh sb="9" eb="10">
      <t>マ</t>
    </rPh>
    <rPh sb="11" eb="12">
      <t>コ</t>
    </rPh>
    <rPh sb="15" eb="17">
      <t>テンラク</t>
    </rPh>
    <rPh sb="18" eb="19">
      <t>トウ</t>
    </rPh>
    <phoneticPr fontId="1"/>
  </si>
  <si>
    <t>2025年度</t>
    <phoneticPr fontId="1"/>
  </si>
  <si>
    <t>平均残業時間（時間）</t>
    <rPh sb="0" eb="2">
      <t>ヘイキン</t>
    </rPh>
    <rPh sb="2" eb="4">
      <t>ザンギョウ</t>
    </rPh>
    <rPh sb="4" eb="6">
      <t>ジカン</t>
    </rPh>
    <rPh sb="7" eb="9">
      <t>ジカン</t>
    </rPh>
    <phoneticPr fontId="1"/>
  </si>
  <si>
    <r>
      <t>【対象範囲】マルハニチロ（株）従業員（出向者、休職者を除く）</t>
    </r>
    <r>
      <rPr>
        <sz val="11"/>
        <color rgb="FF0070C0"/>
        <rFont val="游ゴシック"/>
        <family val="3"/>
        <charset val="128"/>
        <scheme val="minor"/>
      </rPr>
      <t>総合・エリア職のみ</t>
    </r>
    <rPh sb="30" eb="32">
      <t>ソウゴウ</t>
    </rPh>
    <rPh sb="36" eb="37">
      <t>ショク</t>
    </rPh>
    <phoneticPr fontId="1"/>
  </si>
  <si>
    <t>◆担当：人事政策課</t>
    <rPh sb="4" eb="6">
      <t>ジンジ</t>
    </rPh>
    <rPh sb="6" eb="8">
      <t>セイサク</t>
    </rPh>
    <rPh sb="8" eb="9">
      <t>カ</t>
    </rPh>
    <phoneticPr fontId="1"/>
  </si>
  <si>
    <t>◆担当：人的資本経営推進課(経営戦略が数字を把握しているため、経企担当）</t>
    <rPh sb="1" eb="3">
      <t>タントウ</t>
    </rPh>
    <rPh sb="4" eb="6">
      <t>ジンテキ</t>
    </rPh>
    <rPh sb="6" eb="8">
      <t>シホン</t>
    </rPh>
    <rPh sb="8" eb="10">
      <t>ケイエイ</t>
    </rPh>
    <rPh sb="10" eb="12">
      <t>スイシン</t>
    </rPh>
    <rPh sb="12" eb="13">
      <t>カ</t>
    </rPh>
    <rPh sb="14" eb="16">
      <t>ケイエイ</t>
    </rPh>
    <rPh sb="16" eb="18">
      <t>センリャク</t>
    </rPh>
    <rPh sb="19" eb="21">
      <t>スウジ</t>
    </rPh>
    <rPh sb="22" eb="24">
      <t>ハアク</t>
    </rPh>
    <rPh sb="31" eb="33">
      <t>ケイキ</t>
    </rPh>
    <rPh sb="33" eb="35">
      <t>タントウ</t>
    </rPh>
    <phoneticPr fontId="1"/>
  </si>
  <si>
    <t>子の看護休暇</t>
    <rPh sb="0" eb="1">
      <t>コ</t>
    </rPh>
    <rPh sb="2" eb="4">
      <t>カンゴ</t>
    </rPh>
    <rPh sb="4" eb="6">
      <t>キュウカ</t>
    </rPh>
    <phoneticPr fontId="1"/>
  </si>
  <si>
    <t>介護休職制度</t>
    <rPh sb="2" eb="4">
      <t>キュウショク</t>
    </rPh>
    <rPh sb="4" eb="6">
      <t>セイド</t>
    </rPh>
    <phoneticPr fontId="1"/>
  </si>
  <si>
    <t>育児休職　復職者</t>
    <rPh sb="0" eb="2">
      <t>イクジ</t>
    </rPh>
    <rPh sb="2" eb="4">
      <t>キュウショク</t>
    </rPh>
    <rPh sb="5" eb="7">
      <t>フクショク</t>
    </rPh>
    <rPh sb="7" eb="8">
      <t>シャ</t>
    </rPh>
    <phoneticPr fontId="1"/>
  </si>
  <si>
    <t>年度の休職満了者における比率</t>
    <rPh sb="0" eb="2">
      <t>ネンド</t>
    </rPh>
    <rPh sb="3" eb="5">
      <t>キュウショク</t>
    </rPh>
    <rPh sb="5" eb="7">
      <t>マンリョウ</t>
    </rPh>
    <rPh sb="7" eb="8">
      <t>シャ</t>
    </rPh>
    <rPh sb="12" eb="14">
      <t>ヒリツ</t>
    </rPh>
    <phoneticPr fontId="1"/>
  </si>
  <si>
    <t>※年度内に子供が産まれた配偶者のいる男性社員</t>
    <rPh sb="1" eb="3">
      <t>ネンド</t>
    </rPh>
    <rPh sb="3" eb="4">
      <t>ナイ</t>
    </rPh>
    <rPh sb="5" eb="7">
      <t>コドモ</t>
    </rPh>
    <rPh sb="8" eb="9">
      <t>ウ</t>
    </rPh>
    <rPh sb="12" eb="15">
      <t>ハイグウシャ</t>
    </rPh>
    <rPh sb="18" eb="20">
      <t>ダンセイ</t>
    </rPh>
    <rPh sb="20" eb="22">
      <t>シャイン</t>
    </rPh>
    <phoneticPr fontId="1"/>
  </si>
  <si>
    <t>比率</t>
    <rPh sb="0" eb="2">
      <t>ヒリツ</t>
    </rPh>
    <phoneticPr fontId="1"/>
  </si>
  <si>
    <t>2023年4月1日時点</t>
    <rPh sb="4" eb="5">
      <t>ネン</t>
    </rPh>
    <rPh sb="6" eb="7">
      <t>ガツ</t>
    </rPh>
    <rPh sb="8" eb="9">
      <t>ニチ</t>
    </rPh>
    <rPh sb="9" eb="11">
      <t>ジテン</t>
    </rPh>
    <phoneticPr fontId="1"/>
  </si>
  <si>
    <t>2024年4月1日時点</t>
    <rPh sb="4" eb="5">
      <t>ネン</t>
    </rPh>
    <rPh sb="6" eb="7">
      <t>ガツ</t>
    </rPh>
    <rPh sb="8" eb="9">
      <t>ニチ</t>
    </rPh>
    <rPh sb="9" eb="11">
      <t>ジテン</t>
    </rPh>
    <phoneticPr fontId="1"/>
  </si>
  <si>
    <t>2025年4月1日時点</t>
    <rPh sb="4" eb="5">
      <t>ネン</t>
    </rPh>
    <rPh sb="6" eb="7">
      <t>ガツ</t>
    </rPh>
    <rPh sb="8" eb="9">
      <t>ニチ</t>
    </rPh>
    <rPh sb="9" eb="11">
      <t>ジテン</t>
    </rPh>
    <phoneticPr fontId="1"/>
  </si>
  <si>
    <t>人数</t>
    <rPh sb="0" eb="2">
      <t>ニンズウ</t>
    </rPh>
    <phoneticPr fontId="1"/>
  </si>
  <si>
    <t>【対象範囲】マルハニチロ㈱　※出向者を含む</t>
    <phoneticPr fontId="1"/>
  </si>
  <si>
    <t>総労働時間</t>
    <rPh sb="0" eb="1">
      <t>ソウ</t>
    </rPh>
    <rPh sb="1" eb="3">
      <t>ロウドウ</t>
    </rPh>
    <rPh sb="3" eb="5">
      <t>ジカン</t>
    </rPh>
    <phoneticPr fontId="1"/>
  </si>
  <si>
    <t>マルハニチログループ　男女比率/契約状況別</t>
    <rPh sb="11" eb="13">
      <t>ダンジョ</t>
    </rPh>
    <rPh sb="13" eb="15">
      <t>ヒリツ</t>
    </rPh>
    <rPh sb="16" eb="18">
      <t>ケイヤク</t>
    </rPh>
    <rPh sb="18" eb="20">
      <t>ジョウキョウ</t>
    </rPh>
    <rPh sb="20" eb="21">
      <t>ベツ</t>
    </rPh>
    <phoneticPr fontId="1"/>
  </si>
  <si>
    <t>◆ダイバー</t>
    <phoneticPr fontId="1"/>
  </si>
  <si>
    <t>◆人事課</t>
    <rPh sb="1" eb="3">
      <t>ジンジ</t>
    </rPh>
    <rPh sb="3" eb="4">
      <t>カ</t>
    </rPh>
    <phoneticPr fontId="1"/>
  </si>
  <si>
    <t>◆給与厚生課</t>
    <rPh sb="1" eb="3">
      <t>キュウヨ</t>
    </rPh>
    <rPh sb="3" eb="5">
      <t>コウセイ</t>
    </rPh>
    <rPh sb="5" eb="6">
      <t>カ</t>
    </rPh>
    <phoneticPr fontId="1"/>
  </si>
  <si>
    <t>◆人事政策課担当</t>
    <rPh sb="1" eb="3">
      <t>ジンジ</t>
    </rPh>
    <rPh sb="3" eb="5">
      <t>セイサク</t>
    </rPh>
    <rPh sb="5" eb="6">
      <t>カ</t>
    </rPh>
    <rPh sb="6" eb="8">
      <t>タントウ</t>
    </rPh>
    <phoneticPr fontId="1"/>
  </si>
  <si>
    <t>◆人的資本経営推進課担当</t>
    <rPh sb="1" eb="3">
      <t>ジンテキ</t>
    </rPh>
    <rPh sb="3" eb="5">
      <t>シホン</t>
    </rPh>
    <rPh sb="5" eb="7">
      <t>ケイエイ</t>
    </rPh>
    <rPh sb="7" eb="9">
      <t>スイシン</t>
    </rPh>
    <rPh sb="9" eb="10">
      <t>カ</t>
    </rPh>
    <rPh sb="10" eb="12">
      <t>タントウ</t>
    </rPh>
    <phoneticPr fontId="1"/>
  </si>
  <si>
    <t>在宅勤務制度</t>
    <rPh sb="0" eb="2">
      <t>ザイタク</t>
    </rPh>
    <rPh sb="2" eb="4">
      <t>キンム</t>
    </rPh>
    <rPh sb="4" eb="6">
      <t>セイド</t>
    </rPh>
    <phoneticPr fontId="1"/>
  </si>
  <si>
    <t>【対象範囲】マルハニチロ㈱　正社員（総合職・エリア職）</t>
    <rPh sb="14" eb="17">
      <t>セイシャイン</t>
    </rPh>
    <rPh sb="18" eb="20">
      <t>ソウゴウ</t>
    </rPh>
    <rPh sb="20" eb="21">
      <t>ショク</t>
    </rPh>
    <rPh sb="25" eb="26">
      <t>ショク</t>
    </rPh>
    <phoneticPr fontId="1"/>
  </si>
  <si>
    <t>2024年度</t>
    <rPh sb="4" eb="6">
      <t>ネンド</t>
    </rPh>
    <phoneticPr fontId="1"/>
  </si>
  <si>
    <t>合計</t>
    <rPh sb="0" eb="2">
      <t>ゴウケイ</t>
    </rPh>
    <phoneticPr fontId="1"/>
  </si>
  <si>
    <t>※2024年8月審査時点</t>
    <rPh sb="5" eb="6">
      <t>ネン</t>
    </rPh>
    <rPh sb="7" eb="8">
      <t>ガツ</t>
    </rPh>
    <rPh sb="8" eb="10">
      <t>シンサ</t>
    </rPh>
    <rPh sb="10" eb="12">
      <t>ジテン</t>
    </rPh>
    <phoneticPr fontId="1"/>
  </si>
  <si>
    <t>【対象範囲】マルハニチロ（株）従業員　</t>
    <phoneticPr fontId="1"/>
  </si>
  <si>
    <t>2023年度</t>
    <rPh sb="4" eb="6">
      <t>ネンド</t>
    </rPh>
    <phoneticPr fontId="1"/>
  </si>
  <si>
    <t>2022年度</t>
    <rPh sb="4" eb="6">
      <t>ネンド</t>
    </rPh>
    <phoneticPr fontId="1"/>
  </si>
  <si>
    <t>-</t>
    <phoneticPr fontId="8"/>
  </si>
  <si>
    <t>【対象範囲】マルハニチロ㈱　※期中の入退社,付与なし,休職ありは対象外　</t>
  </si>
  <si>
    <t>【対象範囲】マルハニチロ㈱ 人事部主催分</t>
    <rPh sb="14" eb="17">
      <t>ジンジブ</t>
    </rPh>
    <rPh sb="17" eb="19">
      <t>シュサイ</t>
    </rPh>
    <rPh sb="19" eb="20">
      <t>ブン</t>
    </rPh>
    <phoneticPr fontId="1"/>
  </si>
  <si>
    <t>※2024年4月１日時点</t>
    <rPh sb="5" eb="6">
      <t>ネン</t>
    </rPh>
    <rPh sb="7" eb="8">
      <t>ガツ</t>
    </rPh>
    <rPh sb="9" eb="10">
      <t>ニチ</t>
    </rPh>
    <rPh sb="10" eb="12">
      <t>ジテン</t>
    </rPh>
    <phoneticPr fontId="1"/>
  </si>
  <si>
    <t>➀転倒➁はさまれ・巻き込まれ➂激突</t>
    <rPh sb="1" eb="3">
      <t>テントウ</t>
    </rPh>
    <rPh sb="9" eb="10">
      <t>マ</t>
    </rPh>
    <rPh sb="11" eb="12">
      <t>コ</t>
    </rPh>
    <rPh sb="15" eb="17">
      <t>ゲキトツ</t>
    </rPh>
    <phoneticPr fontId="1"/>
  </si>
  <si>
    <t>①転倒②激突③切れ・こすれ</t>
    <rPh sb="1" eb="3">
      <t>テントウ</t>
    </rPh>
    <rPh sb="4" eb="6">
      <t>ゲキトツ</t>
    </rPh>
    <phoneticPr fontId="1"/>
  </si>
  <si>
    <t>①転倒②切れ・こすれ③はさまれ・巻き込まれ</t>
    <rPh sb="1" eb="3">
      <t>テントウ</t>
    </rPh>
    <rPh sb="4" eb="5">
      <t>キ</t>
    </rPh>
    <rPh sb="16" eb="17">
      <t>マ</t>
    </rPh>
    <rPh sb="18" eb="19">
      <t>コ</t>
    </rPh>
    <phoneticPr fontId="1"/>
  </si>
  <si>
    <t>①高温・低温の物との接触②動作の反動・無理な動作③その他（各1件）</t>
    <rPh sb="1" eb="3">
      <t>コウオン</t>
    </rPh>
    <rPh sb="4" eb="6">
      <t>テイオン</t>
    </rPh>
    <rPh sb="7" eb="8">
      <t>モノ</t>
    </rPh>
    <rPh sb="10" eb="12">
      <t>セッショク</t>
    </rPh>
    <rPh sb="13" eb="15">
      <t>ドウサ</t>
    </rPh>
    <rPh sb="16" eb="18">
      <t>ハンドウ</t>
    </rPh>
    <rPh sb="19" eb="21">
      <t>ムリ</t>
    </rPh>
    <rPh sb="22" eb="24">
      <t>ドウサ</t>
    </rPh>
    <rPh sb="27" eb="28">
      <t>タ</t>
    </rPh>
    <rPh sb="29" eb="30">
      <t>カク</t>
    </rPh>
    <rPh sb="31" eb="32">
      <t>ケン</t>
    </rPh>
    <phoneticPr fontId="1"/>
  </si>
  <si>
    <t>※利用人数（日数ではなく）</t>
    <rPh sb="1" eb="3">
      <t>リヨウ</t>
    </rPh>
    <rPh sb="3" eb="5">
      <t>ニンズウ</t>
    </rPh>
    <rPh sb="6" eb="8">
      <t>ニッスウ</t>
    </rPh>
    <phoneticPr fontId="8"/>
  </si>
  <si>
    <t>83百万円</t>
    <rPh sb="2" eb="5">
      <t>ヒャクマンエン</t>
    </rPh>
    <phoneticPr fontId="8"/>
  </si>
  <si>
    <t>84百万円</t>
    <rPh sb="2" eb="5">
      <t>ヒャクマンエン</t>
    </rPh>
    <phoneticPr fontId="8"/>
  </si>
  <si>
    <t>16時間</t>
    <rPh sb="2" eb="4">
      <t>ジカン</t>
    </rPh>
    <phoneticPr fontId="8"/>
  </si>
  <si>
    <t>5万円</t>
    <rPh sb="1" eb="3">
      <t>マンエン</t>
    </rPh>
    <phoneticPr fontId="8"/>
  </si>
  <si>
    <t>10時間</t>
    <rPh sb="2" eb="4">
      <t>ジカン</t>
    </rPh>
    <phoneticPr fontId="8"/>
  </si>
  <si>
    <t>104百万円</t>
    <rPh sb="3" eb="6">
      <t>ヒャクマンエン</t>
    </rPh>
    <phoneticPr fontId="8"/>
  </si>
  <si>
    <t>17百万円</t>
    <rPh sb="2" eb="4">
      <t>ヒャクマン</t>
    </rPh>
    <rPh sb="4" eb="5">
      <t>エン</t>
    </rPh>
    <phoneticPr fontId="8"/>
  </si>
  <si>
    <t>2.5百万円</t>
    <rPh sb="3" eb="6">
      <t>ヒャクマンエン</t>
    </rPh>
    <phoneticPr fontId="8"/>
  </si>
  <si>
    <t>5.3百万円</t>
    <rPh sb="3" eb="6">
      <t>ヒャクマンエン</t>
    </rPh>
    <phoneticPr fontId="8"/>
  </si>
  <si>
    <t>13.7百万円</t>
    <rPh sb="4" eb="7">
      <t>ヒャクマンエン</t>
    </rPh>
    <phoneticPr fontId="8"/>
  </si>
  <si>
    <t>3.3百万円</t>
    <rPh sb="3" eb="6">
      <t>ヒャクマンエン</t>
    </rPh>
    <phoneticPr fontId="8"/>
  </si>
  <si>
    <t>5.4百万円</t>
    <rPh sb="3" eb="6">
      <t>ヒャクマンエン</t>
    </rPh>
    <phoneticPr fontId="8"/>
  </si>
  <si>
    <t>14.3百万円</t>
    <rPh sb="4" eb="7">
      <t>ヒャクマンエン</t>
    </rPh>
    <phoneticPr fontId="8"/>
  </si>
  <si>
    <t>26.5百万円</t>
    <rPh sb="4" eb="7">
      <t>ヒャクマンエン</t>
    </rPh>
    <phoneticPr fontId="8"/>
  </si>
  <si>
    <t>21.4百万円</t>
    <rPh sb="4" eb="7">
      <t>ヒャクマンエン</t>
    </rPh>
    <phoneticPr fontId="8"/>
  </si>
  <si>
    <t>14.6百万円</t>
    <rPh sb="4" eb="7">
      <t>ヒャクマンエン</t>
    </rPh>
    <phoneticPr fontId="8"/>
  </si>
  <si>
    <t>9.7百万円</t>
    <rPh sb="3" eb="6">
      <t>ヒャクマンエン</t>
    </rPh>
    <phoneticPr fontId="8"/>
  </si>
  <si>
    <t>3.9百万円</t>
    <rPh sb="3" eb="6">
      <t>ヒャクマンエン</t>
    </rPh>
    <phoneticPr fontId="8"/>
  </si>
  <si>
    <r>
      <t>【対象範囲】マルハニチロ</t>
    </r>
    <r>
      <rPr>
        <b/>
        <sz val="11"/>
        <rFont val="游ゴシック"/>
        <family val="3"/>
        <charset val="128"/>
        <scheme val="minor"/>
      </rPr>
      <t>グループ</t>
    </r>
    <phoneticPr fontId="1"/>
  </si>
  <si>
    <t>全従業員に対する労働組合加入者の割合(団体交渉権を持つ従業員の割合)</t>
    <rPh sb="0" eb="1">
      <t>ゼン</t>
    </rPh>
    <rPh sb="1" eb="4">
      <t>ジュウギョウイン</t>
    </rPh>
    <rPh sb="5" eb="6">
      <t>タイ</t>
    </rPh>
    <rPh sb="8" eb="10">
      <t>ロウドウ</t>
    </rPh>
    <rPh sb="10" eb="12">
      <t>クミアイ</t>
    </rPh>
    <rPh sb="12" eb="15">
      <t>カニュウシャ</t>
    </rPh>
    <rPh sb="16" eb="18">
      <t>ワリアイ</t>
    </rPh>
    <rPh sb="19" eb="21">
      <t>ダンタイ</t>
    </rPh>
    <rPh sb="21" eb="24">
      <t>コウショウケン</t>
    </rPh>
    <rPh sb="25" eb="26">
      <t>モ</t>
    </rPh>
    <rPh sb="27" eb="30">
      <t>ジュウギョウイン</t>
    </rPh>
    <rPh sb="31" eb="33">
      <t>ワリアイ</t>
    </rPh>
    <phoneticPr fontId="1"/>
  </si>
  <si>
    <t>2023年6月末時点</t>
    <rPh sb="4" eb="5">
      <t>ネン</t>
    </rPh>
    <rPh sb="6" eb="7">
      <t>ガツ</t>
    </rPh>
    <rPh sb="7" eb="8">
      <t>マツ</t>
    </rPh>
    <rPh sb="8" eb="10">
      <t>ジテン</t>
    </rPh>
    <phoneticPr fontId="1"/>
  </si>
  <si>
    <t>2024年6月末時点</t>
    <rPh sb="4" eb="5">
      <t>ネン</t>
    </rPh>
    <rPh sb="6" eb="7">
      <t>ガツ</t>
    </rPh>
    <rPh sb="7" eb="8">
      <t>マツ</t>
    </rPh>
    <rPh sb="8" eb="10">
      <t>ジテン</t>
    </rPh>
    <phoneticPr fontId="1"/>
  </si>
  <si>
    <t>2025年6月末時点</t>
    <rPh sb="4" eb="5">
      <t>ネン</t>
    </rPh>
    <rPh sb="6" eb="8">
      <t>ガツマツ</t>
    </rPh>
    <rPh sb="8" eb="10">
      <t>ジテン</t>
    </rPh>
    <phoneticPr fontId="1"/>
  </si>
  <si>
    <t>2025年6月末時点</t>
    <rPh sb="4" eb="5">
      <t>ネン</t>
    </rPh>
    <rPh sb="6" eb="7">
      <t>ガツ</t>
    </rPh>
    <rPh sb="7" eb="8">
      <t>マツ</t>
    </rPh>
    <rPh sb="8" eb="10">
      <t>ジテン</t>
    </rPh>
    <phoneticPr fontId="1"/>
  </si>
  <si>
    <t>2023年6月末時点</t>
    <rPh sb="4" eb="5">
      <t>ネン</t>
    </rPh>
    <rPh sb="6" eb="8">
      <t>ガツマツ</t>
    </rPh>
    <rPh sb="8" eb="10">
      <t>ジテン</t>
    </rPh>
    <phoneticPr fontId="1"/>
  </si>
  <si>
    <t>2024年6月末時点</t>
    <rPh sb="4" eb="5">
      <t>ネン</t>
    </rPh>
    <rPh sb="6" eb="8">
      <t>ガツマツ</t>
    </rPh>
    <rPh sb="8" eb="10">
      <t>ジテン</t>
    </rPh>
    <phoneticPr fontId="1"/>
  </si>
  <si>
    <t>【対象範囲】マルハニチロ㈱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</si>
</sst>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0%"/>
    <numFmt numFmtId="177" formatCode="[h]:mm"/>
  </numFmts>
  <fonts count="21" x14ac:knownFonts="1">
    <font>
      <sz val="11"/>
      <color theme="1"/>
      <name val="游ゴシック"/>
      <family val="2"/>
      <scheme val="minor"/>
    </font>
    <font>
      <sz val="6"/>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sz val="11"/>
      <color theme="10"/>
      <name val="游ゴシック"/>
      <family val="2"/>
      <scheme val="minor"/>
    </font>
    <font>
      <sz val="11"/>
      <color theme="1"/>
      <name val="游ゴシック"/>
      <family val="2"/>
      <scheme val="minor"/>
    </font>
    <font>
      <sz val="11"/>
      <color rgb="FFFF0000"/>
      <name val="游ゴシック"/>
      <family val="2"/>
      <charset val="128"/>
      <scheme val="minor"/>
    </font>
    <font>
      <sz val="11"/>
      <name val="游ゴシック"/>
      <family val="2"/>
      <scheme val="minor"/>
    </font>
    <font>
      <sz val="6"/>
      <name val="游ゴシック"/>
      <family val="2"/>
      <charset val="128"/>
      <scheme val="minor"/>
    </font>
    <font>
      <sz val="11"/>
      <color rgb="FFC00000"/>
      <name val="游ゴシック"/>
      <family val="2"/>
      <scheme val="minor"/>
    </font>
    <font>
      <sz val="12"/>
      <color rgb="FF000000"/>
      <name val="游ゴシック"/>
      <family val="3"/>
      <charset val="128"/>
      <scheme val="minor"/>
    </font>
    <font>
      <sz val="8"/>
      <color theme="1"/>
      <name val="游ゴシック"/>
      <family val="3"/>
      <charset val="128"/>
      <scheme val="minor"/>
    </font>
    <font>
      <sz val="11"/>
      <color rgb="FF006100"/>
      <name val="游ゴシック"/>
      <family val="2"/>
      <charset val="128"/>
      <scheme val="minor"/>
    </font>
    <font>
      <sz val="11"/>
      <color rgb="FFFF0000"/>
      <name val="游ゴシック"/>
      <family val="2"/>
      <scheme val="minor"/>
    </font>
    <font>
      <sz val="11"/>
      <color rgb="FF0070C0"/>
      <name val="游ゴシック"/>
      <family val="3"/>
      <charset val="128"/>
      <scheme val="minor"/>
    </font>
    <font>
      <sz val="11"/>
      <color rgb="FF111111"/>
      <name val="Arial"/>
      <family val="3"/>
      <charset val="128"/>
    </font>
    <font>
      <sz val="11"/>
      <color rgb="FF111111"/>
      <name val="Arial"/>
      <family val="2"/>
    </font>
    <font>
      <b/>
      <sz val="11"/>
      <color rgb="FFFF0000"/>
      <name val="游ゴシック"/>
      <family val="3"/>
      <charset val="128"/>
      <scheme val="minor"/>
    </font>
    <font>
      <sz val="11"/>
      <name val="游ゴシック"/>
      <family val="3"/>
      <charset val="128"/>
      <scheme val="minor"/>
    </font>
    <font>
      <sz val="12"/>
      <name val="游ゴシック"/>
      <family val="3"/>
      <charset val="128"/>
      <scheme val="minor"/>
    </font>
    <font>
      <b/>
      <sz val="11"/>
      <name val="游ゴシック"/>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auto="1"/>
      </diagonal>
    </border>
    <border>
      <left/>
      <right style="thin">
        <color indexed="64"/>
      </right>
      <top style="thin">
        <color indexed="64"/>
      </top>
      <bottom/>
      <diagonal/>
    </border>
    <border>
      <left style="thin">
        <color indexed="64"/>
      </left>
      <right/>
      <top/>
      <bottom/>
      <diagonal/>
    </border>
  </borders>
  <cellStyleXfs count="5">
    <xf numFmtId="0" fontId="0" fillId="0" borderId="0"/>
    <xf numFmtId="0" fontId="4" fillId="0" borderId="0" applyNumberFormat="0" applyFill="0" applyBorder="0" applyAlignment="0" applyProtection="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6" fontId="5" fillId="0" borderId="0" applyFont="0" applyFill="0" applyBorder="0" applyAlignment="0" applyProtection="0">
      <alignment vertical="center"/>
    </xf>
  </cellStyleXfs>
  <cellXfs count="159">
    <xf numFmtId="0" fontId="0" fillId="0" borderId="0" xfId="0"/>
    <xf numFmtId="0" fontId="0" fillId="2" borderId="0" xfId="0" applyFill="1"/>
    <xf numFmtId="0" fontId="2" fillId="0" borderId="0" xfId="0" applyFont="1"/>
    <xf numFmtId="0" fontId="2" fillId="3" borderId="0" xfId="0" applyFont="1" applyFill="1"/>
    <xf numFmtId="0" fontId="3" fillId="0" borderId="0" xfId="0" applyFont="1"/>
    <xf numFmtId="0" fontId="4" fillId="0" borderId="0" xfId="1"/>
    <xf numFmtId="0" fontId="2" fillId="2" borderId="0" xfId="0" applyFont="1" applyFill="1"/>
    <xf numFmtId="0" fontId="0" fillId="0" borderId="1" xfId="0" applyBorder="1"/>
    <xf numFmtId="0" fontId="0" fillId="0" borderId="1" xfId="0" applyFill="1" applyBorder="1"/>
    <xf numFmtId="0" fontId="0" fillId="4" borderId="0" xfId="0" applyFill="1"/>
    <xf numFmtId="0" fontId="6"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3" xfId="0" applyBorder="1" applyAlignment="1">
      <alignment vertical="center"/>
    </xf>
    <xf numFmtId="10" fontId="0" fillId="0" borderId="4" xfId="0" applyNumberFormat="1" applyBorder="1" applyAlignment="1">
      <alignment vertical="center"/>
    </xf>
    <xf numFmtId="3" fontId="0" fillId="0" borderId="4" xfId="0" applyNumberFormat="1" applyBorder="1" applyAlignment="1">
      <alignment vertical="center"/>
    </xf>
    <xf numFmtId="3" fontId="0" fillId="0" borderId="5" xfId="0" applyNumberFormat="1" applyBorder="1" applyAlignment="1">
      <alignment vertical="center"/>
    </xf>
    <xf numFmtId="3" fontId="0" fillId="0" borderId="6" xfId="0" applyNumberFormat="1" applyBorder="1" applyAlignment="1">
      <alignment vertical="center"/>
    </xf>
    <xf numFmtId="3" fontId="0" fillId="0" borderId="7" xfId="0" applyNumberFormat="1" applyBorder="1" applyAlignment="1">
      <alignment vertical="center"/>
    </xf>
    <xf numFmtId="3" fontId="0" fillId="0" borderId="8" xfId="0" applyNumberFormat="1" applyBorder="1" applyAlignment="1">
      <alignment vertical="center"/>
    </xf>
    <xf numFmtId="3" fontId="0" fillId="0" borderId="3" xfId="0" applyNumberFormat="1" applyBorder="1" applyAlignment="1">
      <alignment vertical="center"/>
    </xf>
    <xf numFmtId="0" fontId="0" fillId="0" borderId="1" xfId="0" applyBorder="1" applyAlignment="1">
      <alignment vertical="center"/>
    </xf>
    <xf numFmtId="0" fontId="0" fillId="4" borderId="0" xfId="0" applyFill="1" applyAlignment="1">
      <alignment vertical="center"/>
    </xf>
    <xf numFmtId="3" fontId="0" fillId="0" borderId="1" xfId="0" applyNumberFormat="1" applyBorder="1" applyAlignment="1">
      <alignment vertical="center"/>
    </xf>
    <xf numFmtId="0" fontId="0" fillId="5" borderId="0" xfId="0" applyFill="1" applyAlignment="1">
      <alignment vertical="center"/>
    </xf>
    <xf numFmtId="0" fontId="0" fillId="0" borderId="1" xfId="0" applyBorder="1" applyAlignment="1">
      <alignment horizontal="center" vertical="center"/>
    </xf>
    <xf numFmtId="38" fontId="0" fillId="0" borderId="1" xfId="2" applyFont="1" applyFill="1" applyBorder="1">
      <alignment vertical="center"/>
    </xf>
    <xf numFmtId="38" fontId="0" fillId="6" borderId="1" xfId="2" applyFont="1" applyFill="1" applyBorder="1">
      <alignment vertical="center"/>
    </xf>
    <xf numFmtId="0" fontId="0" fillId="6" borderId="1" xfId="0" applyFill="1" applyBorder="1" applyAlignment="1">
      <alignment vertical="center"/>
    </xf>
    <xf numFmtId="0" fontId="0" fillId="2" borderId="0" xfId="0" applyFill="1" applyAlignment="1">
      <alignment vertical="center"/>
    </xf>
    <xf numFmtId="0" fontId="9" fillId="0" borderId="0" xfId="0" applyFont="1"/>
    <xf numFmtId="0" fontId="7" fillId="4" borderId="0" xfId="0" applyFont="1" applyFill="1"/>
    <xf numFmtId="0" fontId="0" fillId="0" borderId="9" xfId="0" applyBorder="1" applyAlignment="1">
      <alignment horizontal="center" vertical="center"/>
    </xf>
    <xf numFmtId="0" fontId="0" fillId="0" borderId="1" xfId="0" applyBorder="1" applyAlignment="1">
      <alignment horizontal="center"/>
    </xf>
    <xf numFmtId="0" fontId="0" fillId="0" borderId="16" xfId="0" applyBorder="1"/>
    <xf numFmtId="0" fontId="0" fillId="0" borderId="9" xfId="0" applyBorder="1" applyAlignment="1">
      <alignment horizontal="center"/>
    </xf>
    <xf numFmtId="0" fontId="0" fillId="0" borderId="9" xfId="0" applyBorder="1"/>
    <xf numFmtId="0" fontId="0" fillId="0" borderId="12" xfId="0" applyBorder="1"/>
    <xf numFmtId="0" fontId="0" fillId="0" borderId="13" xfId="0" applyBorder="1" applyAlignment="1">
      <alignment horizontal="center"/>
    </xf>
    <xf numFmtId="0" fontId="0" fillId="0" borderId="13" xfId="0" applyBorder="1"/>
    <xf numFmtId="0" fontId="0" fillId="0" borderId="14" xfId="0" applyBorder="1"/>
    <xf numFmtId="0" fontId="0" fillId="0" borderId="11" xfId="0" applyBorder="1" applyAlignment="1">
      <alignment horizontal="center"/>
    </xf>
    <xf numFmtId="0" fontId="0" fillId="0" borderId="11" xfId="0" applyBorder="1"/>
    <xf numFmtId="0" fontId="0" fillId="0" borderId="15" xfId="0" applyBorder="1"/>
    <xf numFmtId="0" fontId="0" fillId="0" borderId="1" xfId="0" applyFill="1" applyBorder="1" applyAlignment="1">
      <alignment vertical="center"/>
    </xf>
    <xf numFmtId="0" fontId="0" fillId="0" borderId="9" xfId="0" applyFill="1" applyBorder="1"/>
    <xf numFmtId="0" fontId="0" fillId="0" borderId="12" xfId="0" applyFill="1" applyBorder="1"/>
    <xf numFmtId="0" fontId="0" fillId="0" borderId="13" xfId="0" applyFill="1" applyBorder="1"/>
    <xf numFmtId="0" fontId="0" fillId="0" borderId="14" xfId="0" applyFill="1" applyBorder="1"/>
    <xf numFmtId="0" fontId="0" fillId="0" borderId="11" xfId="0" applyFill="1" applyBorder="1"/>
    <xf numFmtId="0" fontId="0" fillId="0" borderId="15" xfId="0" applyFill="1" applyBorder="1"/>
    <xf numFmtId="0" fontId="0" fillId="0" borderId="16" xfId="0" applyFill="1" applyBorder="1"/>
    <xf numFmtId="0" fontId="0" fillId="0" borderId="1" xfId="0" applyBorder="1" applyAlignment="1">
      <alignment horizontal="left" vertical="center"/>
    </xf>
    <xf numFmtId="0" fontId="0" fillId="4" borderId="0" xfId="0" applyFill="1" applyBorder="1" applyAlignment="1">
      <alignment horizontal="left"/>
    </xf>
    <xf numFmtId="0" fontId="0" fillId="0" borderId="0" xfId="0" applyBorder="1"/>
    <xf numFmtId="0" fontId="0" fillId="0" borderId="11" xfId="0" applyBorder="1" applyAlignment="1">
      <alignment horizontal="left" vertical="center"/>
    </xf>
    <xf numFmtId="0" fontId="0" fillId="4" borderId="0" xfId="0" applyFill="1" applyBorder="1"/>
    <xf numFmtId="0" fontId="0" fillId="0" borderId="0" xfId="0" applyFill="1" applyBorder="1"/>
    <xf numFmtId="0" fontId="3" fillId="0" borderId="2" xfId="0" applyFont="1" applyFill="1" applyBorder="1" applyAlignment="1">
      <alignment vertical="center"/>
    </xf>
    <xf numFmtId="0" fontId="0" fillId="2" borderId="0" xfId="0" applyFill="1" applyBorder="1" applyAlignment="1">
      <alignment horizontal="left"/>
    </xf>
    <xf numFmtId="0" fontId="10" fillId="0" borderId="1" xfId="0" applyFont="1" applyBorder="1" applyAlignment="1">
      <alignment horizontal="left" vertical="center" readingOrder="1"/>
    </xf>
    <xf numFmtId="0" fontId="13" fillId="0" borderId="0" xfId="0" applyFont="1"/>
    <xf numFmtId="0" fontId="13" fillId="0" borderId="0" xfId="0" applyFont="1" applyAlignment="1">
      <alignment vertical="center"/>
    </xf>
    <xf numFmtId="0" fontId="0" fillId="0" borderId="17" xfId="0" applyBorder="1" applyAlignment="1">
      <alignment vertical="center"/>
    </xf>
    <xf numFmtId="0" fontId="13" fillId="0" borderId="0" xfId="0" applyFont="1" applyFill="1" applyBorder="1"/>
    <xf numFmtId="9" fontId="0" fillId="0" borderId="0" xfId="3" applyFont="1" applyAlignment="1">
      <alignment vertical="center"/>
    </xf>
    <xf numFmtId="0" fontId="3" fillId="0" borderId="0" xfId="0" applyFont="1" applyAlignment="1">
      <alignment vertical="center"/>
    </xf>
    <xf numFmtId="2" fontId="0" fillId="0" borderId="1" xfId="0" applyNumberFormat="1" applyBorder="1"/>
    <xf numFmtId="0" fontId="0" fillId="0" borderId="11" xfId="0" applyBorder="1" applyAlignment="1">
      <alignment horizontal="left" vertical="center"/>
    </xf>
    <xf numFmtId="0" fontId="0" fillId="0" borderId="1" xfId="0" applyBorder="1" applyAlignment="1">
      <alignment horizontal="center" vertical="center"/>
    </xf>
    <xf numFmtId="0" fontId="11" fillId="0" borderId="10" xfId="0" applyFont="1" applyBorder="1" applyAlignment="1">
      <alignment vertical="top" wrapText="1" shrinkToFit="1"/>
    </xf>
    <xf numFmtId="0" fontId="0" fillId="0" borderId="0" xfId="0" applyAlignment="1">
      <alignment horizontal="center"/>
    </xf>
    <xf numFmtId="0" fontId="0" fillId="0" borderId="1" xfId="0" applyFill="1" applyBorder="1" applyAlignment="1">
      <alignment horizontal="center"/>
    </xf>
    <xf numFmtId="0" fontId="0" fillId="0" borderId="2" xfId="0" applyBorder="1"/>
    <xf numFmtId="0" fontId="0" fillId="0" borderId="3" xfId="0" applyBorder="1"/>
    <xf numFmtId="0" fontId="0" fillId="0" borderId="6" xfId="0" applyFill="1" applyBorder="1" applyAlignment="1">
      <alignment vertical="center"/>
    </xf>
    <xf numFmtId="10" fontId="0" fillId="0" borderId="4" xfId="0" applyNumberFormat="1" applyFill="1" applyBorder="1" applyAlignment="1">
      <alignment vertical="center"/>
    </xf>
    <xf numFmtId="0" fontId="0" fillId="0" borderId="4" xfId="0" applyFill="1" applyBorder="1" applyAlignment="1">
      <alignment vertical="center"/>
    </xf>
    <xf numFmtId="3" fontId="0" fillId="0" borderId="6" xfId="0" applyNumberFormat="1" applyFill="1" applyBorder="1" applyAlignment="1">
      <alignment vertical="center"/>
    </xf>
    <xf numFmtId="3" fontId="0" fillId="0" borderId="4" xfId="0" applyNumberFormat="1" applyFill="1" applyBorder="1" applyAlignment="1">
      <alignment vertical="center"/>
    </xf>
    <xf numFmtId="0" fontId="13" fillId="6" borderId="0" xfId="0" applyFont="1" applyFill="1"/>
    <xf numFmtId="0" fontId="0" fillId="0" borderId="0" xfId="0" applyFill="1" applyAlignment="1">
      <alignment vertical="center"/>
    </xf>
    <xf numFmtId="0" fontId="0" fillId="0" borderId="0" xfId="0" applyFill="1"/>
    <xf numFmtId="0" fontId="0" fillId="0" borderId="1" xfId="0" applyBorder="1" applyAlignment="1">
      <alignment vertical="center" wrapText="1"/>
    </xf>
    <xf numFmtId="0" fontId="0" fillId="0" borderId="3" xfId="0" applyBorder="1" applyAlignment="1">
      <alignment horizontal="center" vertical="center"/>
    </xf>
    <xf numFmtId="0" fontId="0" fillId="4" borderId="0" xfId="0" applyFill="1" applyAlignment="1">
      <alignment horizontal="left"/>
    </xf>
    <xf numFmtId="0" fontId="17" fillId="0" borderId="0" xfId="0" applyFont="1"/>
    <xf numFmtId="0" fontId="17" fillId="6" borderId="0" xfId="0" applyFont="1" applyFill="1"/>
    <xf numFmtId="0" fontId="17" fillId="0" borderId="0" xfId="0" applyFont="1" applyAlignment="1">
      <alignment vertical="center"/>
    </xf>
    <xf numFmtId="0" fontId="17" fillId="0" borderId="0" xfId="0" applyFont="1" applyFill="1" applyBorder="1"/>
    <xf numFmtId="0" fontId="0" fillId="6" borderId="1" xfId="0" applyFill="1" applyBorder="1"/>
    <xf numFmtId="0" fontId="0" fillId="0" borderId="11" xfId="0" applyBorder="1" applyAlignment="1">
      <alignment vertical="center"/>
    </xf>
    <xf numFmtId="0" fontId="0" fillId="0" borderId="3" xfId="0" applyFill="1" applyBorder="1" applyAlignment="1">
      <alignment horizontal="center" vertical="center"/>
    </xf>
    <xf numFmtId="0" fontId="0" fillId="0" borderId="0" xfId="0" applyBorder="1" applyAlignment="1">
      <alignment vertical="center"/>
    </xf>
    <xf numFmtId="9" fontId="0" fillId="6" borderId="1" xfId="3" applyFont="1" applyFill="1" applyBorder="1" applyAlignment="1"/>
    <xf numFmtId="0" fontId="0" fillId="0" borderId="0" xfId="0" applyFill="1" applyBorder="1" applyAlignment="1">
      <alignment vertical="center"/>
    </xf>
    <xf numFmtId="38" fontId="0" fillId="3" borderId="6" xfId="2" applyFont="1" applyFill="1" applyBorder="1" applyAlignment="1">
      <alignment vertical="center"/>
    </xf>
    <xf numFmtId="10" fontId="0" fillId="3" borderId="4" xfId="3" applyNumberFormat="1" applyFont="1" applyFill="1" applyBorder="1" applyAlignment="1">
      <alignment vertical="center"/>
    </xf>
    <xf numFmtId="38" fontId="0" fillId="3" borderId="4" xfId="2" applyFont="1" applyFill="1" applyBorder="1" applyAlignment="1">
      <alignment vertical="center"/>
    </xf>
    <xf numFmtId="38" fontId="0" fillId="3" borderId="3" xfId="2" applyFont="1" applyFill="1" applyBorder="1" applyAlignment="1">
      <alignment vertical="center"/>
    </xf>
    <xf numFmtId="6" fontId="0" fillId="6" borderId="1" xfId="4" applyFont="1" applyFill="1" applyBorder="1">
      <alignment vertical="center"/>
    </xf>
    <xf numFmtId="176" fontId="0" fillId="6" borderId="1" xfId="3" applyNumberFormat="1" applyFont="1" applyFill="1" applyBorder="1" applyAlignment="1">
      <alignment vertical="center"/>
    </xf>
    <xf numFmtId="5" fontId="0" fillId="6" borderId="1" xfId="0" applyNumberFormat="1" applyFill="1" applyBorder="1" applyAlignment="1">
      <alignment vertical="center"/>
    </xf>
    <xf numFmtId="176" fontId="0" fillId="6" borderId="1" xfId="0" applyNumberFormat="1" applyFill="1" applyBorder="1" applyAlignment="1">
      <alignment vertical="center"/>
    </xf>
    <xf numFmtId="6" fontId="0" fillId="6" borderId="1" xfId="4" applyFont="1" applyFill="1" applyBorder="1" applyAlignment="1">
      <alignment vertical="center"/>
    </xf>
    <xf numFmtId="6" fontId="0" fillId="6" borderId="1" xfId="4" applyFont="1" applyFill="1" applyBorder="1" applyAlignment="1">
      <alignment horizontal="center" vertical="center"/>
    </xf>
    <xf numFmtId="38" fontId="0" fillId="6" borderId="1" xfId="2" applyFont="1" applyFill="1" applyBorder="1" applyAlignment="1">
      <alignment horizontal="center" vertical="center"/>
    </xf>
    <xf numFmtId="176" fontId="0" fillId="6" borderId="3" xfId="0" applyNumberFormat="1" applyFill="1" applyBorder="1" applyAlignment="1">
      <alignment horizontal="right"/>
    </xf>
    <xf numFmtId="176" fontId="0" fillId="6" borderId="3" xfId="0" applyNumberFormat="1" applyFill="1" applyBorder="1" applyAlignment="1">
      <alignment horizontal="center"/>
    </xf>
    <xf numFmtId="5" fontId="0" fillId="6" borderId="1" xfId="0" applyNumberFormat="1" applyFill="1" applyBorder="1"/>
    <xf numFmtId="176" fontId="0" fillId="6" borderId="1" xfId="3" applyNumberFormat="1" applyFont="1" applyFill="1" applyBorder="1" applyAlignment="1"/>
    <xf numFmtId="0" fontId="0" fillId="6" borderId="9" xfId="0" applyFill="1" applyBorder="1"/>
    <xf numFmtId="0" fontId="0" fillId="6" borderId="12" xfId="0" applyFill="1" applyBorder="1"/>
    <xf numFmtId="0" fontId="0" fillId="6" borderId="13" xfId="0" applyFill="1" applyBorder="1"/>
    <xf numFmtId="0" fontId="0" fillId="6" borderId="14" xfId="0" applyFill="1" applyBorder="1"/>
    <xf numFmtId="0" fontId="0" fillId="6" borderId="11" xfId="0" applyFill="1" applyBorder="1"/>
    <xf numFmtId="0" fontId="0" fillId="6" borderId="15" xfId="0" applyFill="1" applyBorder="1"/>
    <xf numFmtId="2" fontId="0" fillId="6" borderId="1" xfId="0" applyNumberFormat="1" applyFill="1" applyBorder="1"/>
    <xf numFmtId="0" fontId="0" fillId="6" borderId="3" xfId="0" applyFill="1" applyBorder="1"/>
    <xf numFmtId="0" fontId="0" fillId="6" borderId="3" xfId="0" applyFill="1" applyBorder="1" applyAlignment="1">
      <alignment horizontal="center" vertical="center"/>
    </xf>
    <xf numFmtId="0" fontId="0" fillId="6" borderId="10" xfId="0" applyFill="1" applyBorder="1"/>
    <xf numFmtId="0" fontId="0" fillId="6" borderId="19" xfId="0" applyFill="1" applyBorder="1"/>
    <xf numFmtId="9" fontId="0" fillId="6" borderId="1" xfId="0" applyNumberFormat="1" applyFill="1" applyBorder="1"/>
    <xf numFmtId="20" fontId="0" fillId="6" borderId="1" xfId="0" applyNumberFormat="1" applyFill="1" applyBorder="1"/>
    <xf numFmtId="177" fontId="0" fillId="6" borderId="1" xfId="0" applyNumberFormat="1" applyFill="1" applyBorder="1"/>
    <xf numFmtId="9" fontId="0" fillId="6" borderId="1" xfId="3" applyNumberFormat="1" applyFont="1" applyFill="1" applyBorder="1" applyAlignment="1"/>
    <xf numFmtId="0" fontId="7" fillId="6" borderId="17" xfId="0" applyFont="1" applyFill="1" applyBorder="1"/>
    <xf numFmtId="0" fontId="7" fillId="6" borderId="1" xfId="0" applyFont="1" applyFill="1" applyBorder="1"/>
    <xf numFmtId="176" fontId="7" fillId="6" borderId="1" xfId="3" applyNumberFormat="1" applyFont="1" applyFill="1" applyBorder="1" applyAlignment="1"/>
    <xf numFmtId="9" fontId="7" fillId="6" borderId="1" xfId="0" applyNumberFormat="1" applyFont="1" applyFill="1" applyBorder="1"/>
    <xf numFmtId="3" fontId="7" fillId="6" borderId="1" xfId="0" applyNumberFormat="1" applyFont="1" applyFill="1" applyBorder="1"/>
    <xf numFmtId="0" fontId="18" fillId="0" borderId="1" xfId="0" applyFont="1" applyBorder="1"/>
    <xf numFmtId="0" fontId="19" fillId="0" borderId="1" xfId="0" applyFont="1" applyBorder="1" applyAlignment="1">
      <alignment horizontal="left" vertical="center" readingOrder="1"/>
    </xf>
    <xf numFmtId="0" fontId="18" fillId="0" borderId="0" xfId="0" applyFont="1" applyAlignment="1">
      <alignment vertical="center"/>
    </xf>
    <xf numFmtId="2" fontId="7" fillId="0" borderId="1" xfId="0" applyNumberFormat="1" applyFont="1" applyBorder="1"/>
    <xf numFmtId="176" fontId="0" fillId="0" borderId="1" xfId="3" applyNumberFormat="1" applyFont="1" applyBorder="1" applyAlignment="1"/>
    <xf numFmtId="0" fontId="11" fillId="0" borderId="9" xfId="0" applyFont="1" applyBorder="1" applyAlignment="1">
      <alignment vertical="top" wrapText="1" shrinkToFit="1"/>
    </xf>
    <xf numFmtId="0" fontId="11" fillId="0" borderId="10" xfId="0" applyFont="1" applyBorder="1" applyAlignment="1">
      <alignment vertical="top" wrapText="1" shrinkToFit="1"/>
    </xf>
    <xf numFmtId="0" fontId="0" fillId="0" borderId="2" xfId="0" applyBorder="1" applyAlignment="1">
      <alignment horizontal="center"/>
    </xf>
    <xf numFmtId="0" fontId="0" fillId="0" borderId="16" xfId="0" applyBorder="1" applyAlignment="1">
      <alignment horizontal="center"/>
    </xf>
    <xf numFmtId="0" fontId="0" fillId="0" borderId="3" xfId="0" applyBorder="1" applyAlignment="1">
      <alignment horizont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5" fillId="0" borderId="0" xfId="0" applyFont="1" applyAlignment="1">
      <alignment horizontal="left" vertical="top" wrapText="1"/>
    </xf>
    <xf numFmtId="0" fontId="16" fillId="0" borderId="0" xfId="0" applyFont="1" applyAlignment="1">
      <alignment horizontal="left" vertical="top" wrapText="1"/>
    </xf>
    <xf numFmtId="0" fontId="0" fillId="0" borderId="18" xfId="0" applyBorder="1" applyAlignment="1">
      <alignment horizontal="center"/>
    </xf>
    <xf numFmtId="0" fontId="0" fillId="0" borderId="9" xfId="0" applyBorder="1" applyAlignment="1">
      <alignment horizontal="left" vertical="center"/>
    </xf>
    <xf numFmtId="0" fontId="0" fillId="0" borderId="11"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xf>
  </cellXfs>
  <cellStyles count="5">
    <cellStyle name="パーセント" xfId="3" builtinId="5"/>
    <cellStyle name="ハイパーリンク" xfId="1" builtinId="8"/>
    <cellStyle name="桁区切り" xfId="2" builtinId="6"/>
    <cellStyle name="通貨" xfId="4" builtinId="7"/>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岡田 莉奈" id="{6474256D-E616-4781-86FF-37924D96EA0E}" userId="S::MNC702817@maruha-nichiro.co.jp::4091124d-49e2-4520-a60c-4f9460dedc14"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7" dT="2025-05-22T05:29:49.70" personId="{6474256D-E616-4781-86FF-37924D96EA0E}" id="{9B295905-21B9-47A3-8F38-771482A0766E}">
    <text>各種・アンケートツールを確認</text>
  </threadedComment>
</ThreadedComments>
</file>

<file path=xl/threadedComments/threadedComment2.xml><?xml version="1.0" encoding="utf-8"?>
<ThreadedComments xmlns="http://schemas.microsoft.com/office/spreadsheetml/2018/threadedcomments" xmlns:x="http://schemas.openxmlformats.org/spreadsheetml/2006/main">
  <threadedComment ref="A9" dT="2025-05-22T05:29:49.70" personId="{6474256D-E616-4781-86FF-37924D96EA0E}" id="{0C7FBB37-0972-47F4-9173-24BC933EB299}">
    <text>各種・アンケートツールを確認</text>
  </threadedComment>
</ThreadedComments>
</file>

<file path=xl/threadedComments/threadedComment3.xml><?xml version="1.0" encoding="utf-8"?>
<ThreadedComments xmlns="http://schemas.microsoft.com/office/spreadsheetml/2018/threadedcomments" xmlns:x="http://schemas.openxmlformats.org/spreadsheetml/2006/main">
  <threadedComment ref="A9" dT="2025-05-16T05:58:03.28" personId="{6474256D-E616-4781-86FF-37924D96EA0E}" id="{E1DD5C94-5FA0-41A7-A579-89C922FF7914}">
    <text xml:space="preserve">※2 自身の業務を通じてASVを実践していることを、家族・知人・取引先等に話すことがある従業員の割合を、味の 素グループの従業員を対象に、エンゲージメントサーベイで測定。 ※3 ASV理解・納得から組織として成果を創出するまでのプロセスを見える化、各プロセスにおける従業員の割合 の平均値を、味の素グループの従業員を対象に、エンゲージメントサーベイで測定。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hitachi.co.jp/sustainability/report/social/social_data.html" TargetMode="Externa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www.ajinomoto.co.jp/company/jp/ir/library/databook/main/00/teaserItems1/05/linkList/01/link/SR2024_appendix_jinji_jp.pdf" TargetMode="External"/><Relationship Id="rId5" Type="http://schemas.microsoft.com/office/2017/10/relationships/threadedComment" Target="../threadedComments/threadedComment3.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F0E59-F5C2-473A-A4E0-F3103B0FAC8E}">
  <sheetPr>
    <pageSetUpPr fitToPage="1"/>
  </sheetPr>
  <dimension ref="A3:AJ274"/>
  <sheetViews>
    <sheetView tabSelected="1" zoomScale="80" zoomScaleNormal="80" workbookViewId="0">
      <selection activeCell="Y260" sqref="Y260"/>
    </sheetView>
  </sheetViews>
  <sheetFormatPr defaultRowHeight="18.75" x14ac:dyDescent="0.4"/>
  <cols>
    <col min="2" max="2" width="23.5" bestFit="1" customWidth="1"/>
    <col min="3" max="3" width="11.75" bestFit="1" customWidth="1"/>
    <col min="4" max="4" width="11.875" customWidth="1"/>
    <col min="5" max="6" width="11.75" bestFit="1" customWidth="1"/>
    <col min="7" max="7" width="13.5" customWidth="1"/>
    <col min="8" max="8" width="12.75" customWidth="1"/>
    <col min="9" max="9" width="13.875" customWidth="1"/>
    <col min="10" max="10" width="12.625" customWidth="1"/>
    <col min="11" max="14" width="13.625" customWidth="1"/>
    <col min="15" max="16" width="9" customWidth="1"/>
    <col min="17" max="17" width="13.5" customWidth="1"/>
    <col min="18" max="22" width="9" customWidth="1"/>
    <col min="23" max="23" width="13.125" customWidth="1"/>
    <col min="24" max="26" width="9" customWidth="1"/>
  </cols>
  <sheetData>
    <row r="3" spans="2:16" x14ac:dyDescent="0.4">
      <c r="B3" s="1" t="s">
        <v>55</v>
      </c>
    </row>
    <row r="4" spans="2:16" x14ac:dyDescent="0.4">
      <c r="B4" s="36" t="s">
        <v>120</v>
      </c>
      <c r="C4" s="9"/>
      <c r="D4" s="9"/>
      <c r="E4" s="9"/>
      <c r="F4" s="9"/>
      <c r="G4" s="9"/>
      <c r="H4" s="9"/>
      <c r="I4" s="9"/>
      <c r="J4" s="9"/>
      <c r="K4" s="9" t="s">
        <v>127</v>
      </c>
      <c r="L4" s="9"/>
      <c r="M4" s="9"/>
      <c r="N4" s="9"/>
      <c r="O4" s="9"/>
      <c r="P4" s="9"/>
    </row>
    <row r="5" spans="2:16" x14ac:dyDescent="0.4">
      <c r="B5" s="91"/>
      <c r="C5" s="143" t="s">
        <v>438</v>
      </c>
      <c r="D5" s="144"/>
      <c r="E5" s="144"/>
      <c r="F5" s="143" t="s">
        <v>439</v>
      </c>
      <c r="G5" s="144"/>
      <c r="H5" s="145"/>
      <c r="I5" s="143" t="s">
        <v>440</v>
      </c>
      <c r="J5" s="144"/>
      <c r="K5" s="145"/>
    </row>
    <row r="6" spans="2:16" x14ac:dyDescent="0.4">
      <c r="C6" s="7" t="s">
        <v>124</v>
      </c>
      <c r="D6" s="7" t="s">
        <v>2</v>
      </c>
      <c r="E6" s="7" t="s">
        <v>1</v>
      </c>
      <c r="F6" s="7" t="s">
        <v>124</v>
      </c>
      <c r="G6" s="7" t="s">
        <v>2</v>
      </c>
      <c r="H6" s="7" t="s">
        <v>1</v>
      </c>
      <c r="I6" s="7" t="s">
        <v>124</v>
      </c>
      <c r="J6" s="7" t="s">
        <v>2</v>
      </c>
      <c r="K6" s="7" t="s">
        <v>1</v>
      </c>
    </row>
    <row r="7" spans="2:16" x14ac:dyDescent="0.4">
      <c r="B7" s="7" t="s">
        <v>121</v>
      </c>
      <c r="C7" s="7">
        <f>SUM(D7:E7)</f>
        <v>8</v>
      </c>
      <c r="D7" s="7">
        <v>6</v>
      </c>
      <c r="E7" s="7">
        <v>2</v>
      </c>
      <c r="F7" s="7">
        <f>SUM(G7:H7)</f>
        <v>8</v>
      </c>
      <c r="G7" s="7">
        <v>6</v>
      </c>
      <c r="H7" s="7">
        <v>2</v>
      </c>
      <c r="I7" s="7">
        <f>SUM(J7:K7)</f>
        <v>11</v>
      </c>
      <c r="J7" s="7">
        <v>9</v>
      </c>
      <c r="K7" s="7">
        <v>2</v>
      </c>
    </row>
    <row r="8" spans="2:16" x14ac:dyDescent="0.4">
      <c r="B8" s="7" t="s">
        <v>114</v>
      </c>
      <c r="C8" s="140">
        <f>C7/C7</f>
        <v>1</v>
      </c>
      <c r="D8" s="140">
        <f>D7/C7</f>
        <v>0.75</v>
      </c>
      <c r="E8" s="140">
        <f>E7/C7</f>
        <v>0.25</v>
      </c>
      <c r="F8" s="140">
        <f>F7/F7</f>
        <v>1</v>
      </c>
      <c r="G8" s="140">
        <f>G7/F7</f>
        <v>0.75</v>
      </c>
      <c r="H8" s="140">
        <f>H7/F7</f>
        <v>0.25</v>
      </c>
      <c r="I8" s="140">
        <f>I7/I7</f>
        <v>1</v>
      </c>
      <c r="J8" s="140">
        <f>J7/I7</f>
        <v>0.81818181818181823</v>
      </c>
      <c r="K8" s="140">
        <f>K7/I7</f>
        <v>0.18181818181818182</v>
      </c>
    </row>
    <row r="10" spans="2:16" x14ac:dyDescent="0.4">
      <c r="B10" s="9" t="s">
        <v>128</v>
      </c>
      <c r="C10" s="9"/>
      <c r="D10" s="9"/>
      <c r="E10" s="9"/>
      <c r="F10" s="9"/>
      <c r="G10" s="9"/>
      <c r="H10" s="9"/>
      <c r="I10" s="9"/>
      <c r="J10" s="9"/>
      <c r="K10" s="9"/>
      <c r="L10" s="9"/>
      <c r="M10" s="9"/>
      <c r="N10" s="9"/>
      <c r="O10" s="9"/>
    </row>
    <row r="11" spans="2:16" x14ac:dyDescent="0.4">
      <c r="C11" s="143" t="s">
        <v>438</v>
      </c>
      <c r="D11" s="144"/>
      <c r="E11" s="144"/>
      <c r="F11" s="153"/>
      <c r="G11" s="143" t="s">
        <v>439</v>
      </c>
      <c r="H11" s="144"/>
      <c r="I11" s="144"/>
      <c r="J11" s="145"/>
      <c r="K11" s="143" t="s">
        <v>441</v>
      </c>
      <c r="L11" s="144"/>
      <c r="M11" s="144"/>
      <c r="N11" s="145"/>
    </row>
    <row r="12" spans="2:16" x14ac:dyDescent="0.4">
      <c r="C12" s="7" t="s">
        <v>124</v>
      </c>
      <c r="D12" s="7" t="s">
        <v>130</v>
      </c>
      <c r="E12" s="78" t="s">
        <v>131</v>
      </c>
      <c r="F12" s="77" t="s">
        <v>132</v>
      </c>
      <c r="G12" s="79" t="s">
        <v>124</v>
      </c>
      <c r="H12" s="7" t="s">
        <v>130</v>
      </c>
      <c r="I12" s="7" t="s">
        <v>131</v>
      </c>
      <c r="J12" s="8" t="s">
        <v>132</v>
      </c>
      <c r="K12" s="7" t="s">
        <v>124</v>
      </c>
      <c r="L12" s="7" t="s">
        <v>130</v>
      </c>
      <c r="M12" s="7" t="s">
        <v>131</v>
      </c>
      <c r="N12" s="8" t="s">
        <v>132</v>
      </c>
    </row>
    <row r="13" spans="2:16" x14ac:dyDescent="0.4">
      <c r="B13" s="7" t="s">
        <v>121</v>
      </c>
      <c r="C13" s="7">
        <f>SUM(D13:F13)</f>
        <v>8</v>
      </c>
      <c r="D13" s="7">
        <v>0</v>
      </c>
      <c r="E13" s="7">
        <v>0</v>
      </c>
      <c r="F13" s="7">
        <v>8</v>
      </c>
      <c r="G13" s="7">
        <f t="shared" ref="G13" si="0">SUM(H13:J13)</f>
        <v>8</v>
      </c>
      <c r="H13" s="7">
        <v>0</v>
      </c>
      <c r="I13" s="7">
        <v>0</v>
      </c>
      <c r="J13" s="7">
        <v>8</v>
      </c>
      <c r="K13" s="7">
        <f t="shared" ref="K13" si="1">SUM(L13:N13)</f>
        <v>11</v>
      </c>
      <c r="L13" s="7">
        <v>0</v>
      </c>
      <c r="M13" s="7">
        <v>0</v>
      </c>
      <c r="N13" s="7">
        <v>11</v>
      </c>
    </row>
    <row r="14" spans="2:16" x14ac:dyDescent="0.4">
      <c r="B14" s="7" t="s">
        <v>114</v>
      </c>
      <c r="C14" s="140">
        <f>C13/C13</f>
        <v>1</v>
      </c>
      <c r="D14" s="140">
        <f>D13/C13</f>
        <v>0</v>
      </c>
      <c r="E14" s="140">
        <f>E13/C13</f>
        <v>0</v>
      </c>
      <c r="F14" s="140">
        <f>F13/C13</f>
        <v>1</v>
      </c>
      <c r="G14" s="140">
        <f t="shared" ref="G14" si="2">G13/G13</f>
        <v>1</v>
      </c>
      <c r="H14" s="140">
        <f t="shared" ref="H14" si="3">H13/G13</f>
        <v>0</v>
      </c>
      <c r="I14" s="140">
        <f t="shared" ref="I14" si="4">I13/G13</f>
        <v>0</v>
      </c>
      <c r="J14" s="140">
        <f t="shared" ref="J14" si="5">J13/G13</f>
        <v>1</v>
      </c>
      <c r="K14" s="140">
        <f t="shared" ref="K14" si="6">K13/K13</f>
        <v>1</v>
      </c>
      <c r="L14" s="140">
        <f t="shared" ref="L14" si="7">L13/K13</f>
        <v>0</v>
      </c>
      <c r="M14" s="140">
        <f t="shared" ref="M14" si="8">M13/K13</f>
        <v>0</v>
      </c>
      <c r="N14" s="140">
        <f t="shared" ref="N14" si="9">N13/K13</f>
        <v>1</v>
      </c>
    </row>
    <row r="16" spans="2:16" x14ac:dyDescent="0.4">
      <c r="B16" s="9" t="s">
        <v>133</v>
      </c>
      <c r="C16" s="9"/>
      <c r="D16" s="9"/>
      <c r="E16" s="9"/>
      <c r="F16" s="9"/>
      <c r="G16" s="9"/>
      <c r="H16" s="9"/>
      <c r="I16" s="9"/>
      <c r="J16" s="9"/>
      <c r="K16" s="9"/>
      <c r="L16" s="9"/>
      <c r="M16" s="9"/>
      <c r="N16" s="9"/>
      <c r="O16" s="9"/>
    </row>
    <row r="17" spans="2:15" x14ac:dyDescent="0.4">
      <c r="C17" s="143" t="s">
        <v>442</v>
      </c>
      <c r="D17" s="145"/>
      <c r="E17" s="143" t="s">
        <v>439</v>
      </c>
      <c r="F17" s="145"/>
      <c r="G17" s="143" t="s">
        <v>441</v>
      </c>
      <c r="H17" s="145"/>
    </row>
    <row r="18" spans="2:15" x14ac:dyDescent="0.4">
      <c r="C18" s="7" t="s">
        <v>124</v>
      </c>
      <c r="D18" s="7" t="s">
        <v>134</v>
      </c>
      <c r="E18" s="7" t="s">
        <v>124</v>
      </c>
      <c r="F18" s="7" t="s">
        <v>134</v>
      </c>
      <c r="G18" s="7" t="s">
        <v>124</v>
      </c>
      <c r="H18" s="7" t="s">
        <v>134</v>
      </c>
    </row>
    <row r="19" spans="2:15" x14ac:dyDescent="0.4">
      <c r="B19" s="7" t="s">
        <v>121</v>
      </c>
      <c r="C19" s="7">
        <v>8</v>
      </c>
      <c r="D19" s="7">
        <v>1</v>
      </c>
      <c r="E19" s="7">
        <v>8</v>
      </c>
      <c r="F19" s="7">
        <v>1</v>
      </c>
      <c r="G19" s="7">
        <v>11</v>
      </c>
      <c r="H19" s="7">
        <v>1</v>
      </c>
    </row>
    <row r="20" spans="2:15" x14ac:dyDescent="0.4">
      <c r="B20" s="7" t="s">
        <v>114</v>
      </c>
      <c r="C20" s="140">
        <f>C19/C19</f>
        <v>1</v>
      </c>
      <c r="D20" s="140">
        <f>D19/C19</f>
        <v>0.125</v>
      </c>
      <c r="E20" s="140">
        <f>E19/E19</f>
        <v>1</v>
      </c>
      <c r="F20" s="140">
        <f t="shared" ref="F20" si="10">F19/E19</f>
        <v>0.125</v>
      </c>
      <c r="G20" s="140">
        <f t="shared" ref="G20" si="11">G19/G19</f>
        <v>1</v>
      </c>
      <c r="H20" s="140">
        <f t="shared" ref="H20" si="12">H19/G19</f>
        <v>9.0909090909090912E-2</v>
      </c>
    </row>
    <row r="21" spans="2:15" x14ac:dyDescent="0.4">
      <c r="E21" s="76"/>
    </row>
    <row r="22" spans="2:15" x14ac:dyDescent="0.4">
      <c r="B22" s="36" t="s">
        <v>135</v>
      </c>
      <c r="C22" s="9"/>
      <c r="D22" s="9"/>
      <c r="E22" s="9"/>
      <c r="F22" s="9"/>
      <c r="G22" s="9"/>
      <c r="H22" s="9"/>
      <c r="I22" s="9"/>
      <c r="J22" s="9"/>
      <c r="K22" s="9" t="s">
        <v>127</v>
      </c>
      <c r="L22" s="9"/>
      <c r="M22" s="9"/>
      <c r="N22" s="9"/>
      <c r="O22" s="9"/>
    </row>
    <row r="23" spans="2:15" x14ac:dyDescent="0.4">
      <c r="C23" s="143" t="s">
        <v>438</v>
      </c>
      <c r="D23" s="144"/>
      <c r="E23" s="145"/>
      <c r="F23" s="143" t="s">
        <v>439</v>
      </c>
      <c r="G23" s="144"/>
      <c r="H23" s="145"/>
      <c r="I23" s="143" t="s">
        <v>441</v>
      </c>
      <c r="J23" s="144"/>
      <c r="K23" s="145"/>
    </row>
    <row r="24" spans="2:15" x14ac:dyDescent="0.4">
      <c r="C24" s="7" t="s">
        <v>124</v>
      </c>
      <c r="D24" s="7" t="s">
        <v>2</v>
      </c>
      <c r="E24" s="7" t="s">
        <v>1</v>
      </c>
      <c r="F24" s="7" t="s">
        <v>124</v>
      </c>
      <c r="G24" s="7" t="s">
        <v>2</v>
      </c>
      <c r="H24" s="7" t="s">
        <v>1</v>
      </c>
      <c r="I24" s="7" t="s">
        <v>124</v>
      </c>
      <c r="J24" s="7" t="s">
        <v>2</v>
      </c>
      <c r="K24" s="7" t="s">
        <v>1</v>
      </c>
    </row>
    <row r="25" spans="2:15" x14ac:dyDescent="0.4">
      <c r="B25" s="7" t="s">
        <v>121</v>
      </c>
      <c r="C25" s="7">
        <v>24</v>
      </c>
      <c r="D25" s="7">
        <v>22</v>
      </c>
      <c r="E25" s="7">
        <v>2</v>
      </c>
      <c r="F25" s="7">
        <v>24</v>
      </c>
      <c r="G25" s="7">
        <v>22</v>
      </c>
      <c r="H25" s="7">
        <v>2</v>
      </c>
      <c r="I25" s="7">
        <v>26</v>
      </c>
      <c r="J25" s="7">
        <v>23</v>
      </c>
      <c r="K25" s="7">
        <v>3</v>
      </c>
    </row>
    <row r="26" spans="2:15" x14ac:dyDescent="0.4">
      <c r="B26" s="7" t="s">
        <v>114</v>
      </c>
      <c r="C26" s="140">
        <f>C25/C25</f>
        <v>1</v>
      </c>
      <c r="D26" s="140">
        <f>D25/C25</f>
        <v>0.91666666666666663</v>
      </c>
      <c r="E26" s="140">
        <f>E25/C25</f>
        <v>8.3333333333333329E-2</v>
      </c>
      <c r="F26" s="140">
        <f t="shared" ref="F26" si="13">F25/F25</f>
        <v>1</v>
      </c>
      <c r="G26" s="140">
        <f t="shared" ref="G26" si="14">G25/F25</f>
        <v>0.91666666666666663</v>
      </c>
      <c r="H26" s="140">
        <f t="shared" ref="H26" si="15">H25/F25</f>
        <v>8.3333333333333329E-2</v>
      </c>
      <c r="I26" s="140">
        <f t="shared" ref="I26" si="16">I25/I25</f>
        <v>1</v>
      </c>
      <c r="J26" s="140">
        <f t="shared" ref="J26" si="17">J25/I25</f>
        <v>0.88461538461538458</v>
      </c>
      <c r="K26" s="140">
        <f t="shared" ref="K26" si="18">K25/I25</f>
        <v>0.11538461538461539</v>
      </c>
    </row>
    <row r="28" spans="2:15" x14ac:dyDescent="0.4">
      <c r="B28" s="9" t="s">
        <v>136</v>
      </c>
      <c r="C28" s="9"/>
      <c r="D28" s="9"/>
      <c r="E28" s="9"/>
      <c r="F28" s="9"/>
      <c r="G28" s="9"/>
      <c r="H28" s="9"/>
      <c r="I28" s="9"/>
      <c r="J28" s="9"/>
      <c r="K28" s="9"/>
      <c r="L28" s="9"/>
      <c r="M28" s="9"/>
      <c r="N28" s="9"/>
      <c r="O28" s="9"/>
    </row>
    <row r="29" spans="2:15" x14ac:dyDescent="0.4">
      <c r="C29" s="143" t="s">
        <v>438</v>
      </c>
      <c r="D29" s="144"/>
      <c r="E29" s="144"/>
      <c r="F29" s="153"/>
      <c r="G29" s="143" t="s">
        <v>443</v>
      </c>
      <c r="H29" s="144"/>
      <c r="I29" s="144"/>
      <c r="J29" s="145"/>
      <c r="K29" s="143" t="s">
        <v>441</v>
      </c>
      <c r="L29" s="144"/>
      <c r="M29" s="144"/>
      <c r="N29" s="145"/>
    </row>
    <row r="30" spans="2:15" x14ac:dyDescent="0.4">
      <c r="C30" s="7" t="s">
        <v>124</v>
      </c>
      <c r="D30" s="7" t="s">
        <v>130</v>
      </c>
      <c r="E30" s="7" t="s">
        <v>131</v>
      </c>
      <c r="F30" s="8" t="s">
        <v>132</v>
      </c>
      <c r="G30" s="7" t="s">
        <v>124</v>
      </c>
      <c r="H30" s="7" t="s">
        <v>130</v>
      </c>
      <c r="I30" s="7" t="s">
        <v>131</v>
      </c>
      <c r="J30" s="8" t="s">
        <v>132</v>
      </c>
      <c r="K30" s="7" t="s">
        <v>124</v>
      </c>
      <c r="L30" s="7" t="s">
        <v>130</v>
      </c>
      <c r="M30" s="7" t="s">
        <v>131</v>
      </c>
      <c r="N30" s="8" t="s">
        <v>132</v>
      </c>
    </row>
    <row r="31" spans="2:15" x14ac:dyDescent="0.4">
      <c r="B31" s="7" t="s">
        <v>121</v>
      </c>
      <c r="C31" s="7">
        <v>24</v>
      </c>
      <c r="D31" s="7">
        <v>0</v>
      </c>
      <c r="E31" s="7">
        <v>0</v>
      </c>
      <c r="F31" s="7">
        <v>24</v>
      </c>
      <c r="G31" s="7">
        <v>24</v>
      </c>
      <c r="H31" s="7">
        <v>0</v>
      </c>
      <c r="I31" s="7">
        <v>0</v>
      </c>
      <c r="J31" s="7">
        <v>24</v>
      </c>
      <c r="K31" s="7">
        <v>26</v>
      </c>
      <c r="L31" s="7">
        <v>0</v>
      </c>
      <c r="M31" s="7">
        <v>0</v>
      </c>
      <c r="N31" s="7">
        <v>26</v>
      </c>
    </row>
    <row r="32" spans="2:15" x14ac:dyDescent="0.4">
      <c r="B32" s="7" t="s">
        <v>114</v>
      </c>
      <c r="C32" s="140">
        <f>C31/C31</f>
        <v>1</v>
      </c>
      <c r="D32" s="140">
        <f>D31/C31</f>
        <v>0</v>
      </c>
      <c r="E32" s="140">
        <f>E31/C31</f>
        <v>0</v>
      </c>
      <c r="F32" s="140">
        <f>F31/C31</f>
        <v>1</v>
      </c>
      <c r="G32" s="140">
        <f t="shared" ref="G32" si="19">G31/G31</f>
        <v>1</v>
      </c>
      <c r="H32" s="140">
        <f t="shared" ref="H32" si="20">H31/G31</f>
        <v>0</v>
      </c>
      <c r="I32" s="140">
        <f t="shared" ref="I32" si="21">I31/G31</f>
        <v>0</v>
      </c>
      <c r="J32" s="140">
        <f t="shared" ref="J32" si="22">J31/G31</f>
        <v>1</v>
      </c>
      <c r="K32" s="140">
        <f t="shared" ref="K32" si="23">K31/K31</f>
        <v>1</v>
      </c>
      <c r="L32" s="140">
        <f t="shared" ref="L32" si="24">L31/K31</f>
        <v>0</v>
      </c>
      <c r="M32" s="140">
        <f t="shared" ref="M32" si="25">M31/K31</f>
        <v>0</v>
      </c>
      <c r="N32" s="140">
        <f t="shared" ref="N32" si="26">N31/K31</f>
        <v>1</v>
      </c>
    </row>
    <row r="34" spans="1:36" x14ac:dyDescent="0.4">
      <c r="B34" s="9" t="s">
        <v>137</v>
      </c>
      <c r="C34" s="9"/>
      <c r="D34" s="9"/>
      <c r="E34" s="9"/>
      <c r="F34" s="9"/>
      <c r="G34" s="9"/>
      <c r="H34" s="9"/>
      <c r="I34" s="9"/>
      <c r="J34" s="9"/>
      <c r="K34" s="9"/>
      <c r="L34" s="9"/>
      <c r="M34" s="9"/>
      <c r="N34" s="9"/>
    </row>
    <row r="35" spans="1:36" x14ac:dyDescent="0.4">
      <c r="C35" s="143" t="s">
        <v>442</v>
      </c>
      <c r="D35" s="145"/>
      <c r="E35" s="143" t="s">
        <v>443</v>
      </c>
      <c r="F35" s="145"/>
      <c r="G35" s="143" t="s">
        <v>440</v>
      </c>
      <c r="H35" s="145"/>
    </row>
    <row r="36" spans="1:36" x14ac:dyDescent="0.4">
      <c r="C36" s="7" t="s">
        <v>124</v>
      </c>
      <c r="D36" s="7" t="s">
        <v>134</v>
      </c>
      <c r="E36" s="7" t="s">
        <v>124</v>
      </c>
      <c r="F36" s="7" t="s">
        <v>134</v>
      </c>
      <c r="G36" s="7" t="s">
        <v>124</v>
      </c>
      <c r="H36" s="7" t="s">
        <v>134</v>
      </c>
    </row>
    <row r="37" spans="1:36" x14ac:dyDescent="0.4">
      <c r="B37" s="7" t="s">
        <v>121</v>
      </c>
      <c r="C37" s="7">
        <v>24</v>
      </c>
      <c r="D37" s="7">
        <v>1</v>
      </c>
      <c r="E37" s="7">
        <v>24</v>
      </c>
      <c r="F37" s="7">
        <v>1</v>
      </c>
      <c r="G37" s="7">
        <v>26</v>
      </c>
      <c r="H37" s="7">
        <v>1</v>
      </c>
    </row>
    <row r="38" spans="1:36" x14ac:dyDescent="0.4">
      <c r="B38" s="7" t="s">
        <v>114</v>
      </c>
      <c r="C38" s="140">
        <f>C37/C37</f>
        <v>1</v>
      </c>
      <c r="D38" s="140">
        <f>D37/C37</f>
        <v>4.1666666666666664E-2</v>
      </c>
      <c r="E38" s="140">
        <f t="shared" ref="E38" si="27">E37/E37</f>
        <v>1</v>
      </c>
      <c r="F38" s="140">
        <f t="shared" ref="F38" si="28">F37/E37</f>
        <v>4.1666666666666664E-2</v>
      </c>
      <c r="G38" s="140">
        <f t="shared" ref="G38" si="29">G37/G37</f>
        <v>1</v>
      </c>
      <c r="H38" s="140">
        <f t="shared" ref="H38" si="30">H37/G37</f>
        <v>3.8461538461538464E-2</v>
      </c>
    </row>
    <row r="40" spans="1:36" x14ac:dyDescent="0.4">
      <c r="B40" s="1" t="s">
        <v>59</v>
      </c>
    </row>
    <row r="41" spans="1:36" x14ac:dyDescent="0.4">
      <c r="B41" s="91"/>
    </row>
    <row r="42" spans="1:36" x14ac:dyDescent="0.4">
      <c r="B42" s="9" t="s">
        <v>162</v>
      </c>
      <c r="C42" s="9"/>
      <c r="D42" s="9"/>
      <c r="E42" s="9"/>
      <c r="F42" s="9"/>
      <c r="G42" s="9"/>
      <c r="H42" s="9"/>
      <c r="I42" s="9"/>
      <c r="J42" s="9"/>
      <c r="K42" s="9"/>
      <c r="L42" s="9"/>
      <c r="M42" s="9"/>
      <c r="N42" s="9"/>
      <c r="O42" s="9"/>
      <c r="P42" s="9"/>
    </row>
    <row r="43" spans="1:36" s="11" customFormat="1" x14ac:dyDescent="0.4">
      <c r="A43" s="10"/>
      <c r="B43" s="11" t="s">
        <v>138</v>
      </c>
    </row>
    <row r="44" spans="1:36" s="11" customFormat="1" x14ac:dyDescent="0.4">
      <c r="A44" s="10"/>
      <c r="B44" s="149"/>
      <c r="C44" s="149"/>
      <c r="D44" s="149"/>
      <c r="E44" s="149"/>
      <c r="F44" s="149"/>
      <c r="G44" s="149" t="s">
        <v>159</v>
      </c>
      <c r="H44" s="149"/>
      <c r="I44" s="149"/>
      <c r="J44" s="149"/>
      <c r="K44" s="156"/>
      <c r="L44" s="149" t="s">
        <v>160</v>
      </c>
      <c r="M44" s="149"/>
      <c r="N44" s="149"/>
      <c r="O44" s="149"/>
      <c r="P44" s="149"/>
      <c r="Q44" s="157" t="s">
        <v>139</v>
      </c>
      <c r="R44" s="149"/>
      <c r="S44" s="149"/>
      <c r="T44" s="149"/>
      <c r="U44" s="156"/>
      <c r="V44" s="149" t="s">
        <v>140</v>
      </c>
      <c r="W44" s="149"/>
      <c r="X44" s="149"/>
      <c r="Y44" s="149"/>
      <c r="Z44" s="149"/>
      <c r="AA44" s="149" t="s">
        <v>141</v>
      </c>
      <c r="AB44" s="149"/>
      <c r="AC44" s="149"/>
      <c r="AD44" s="149"/>
      <c r="AE44" s="149"/>
      <c r="AF44" s="149" t="s">
        <v>161</v>
      </c>
      <c r="AG44" s="149"/>
      <c r="AH44" s="149"/>
      <c r="AI44" s="149"/>
      <c r="AJ44" s="149"/>
    </row>
    <row r="45" spans="1:36" s="11" customFormat="1" x14ac:dyDescent="0.4">
      <c r="A45" s="10"/>
      <c r="B45" s="149"/>
      <c r="C45" s="149"/>
      <c r="D45" s="149"/>
      <c r="E45" s="149"/>
      <c r="F45" s="149"/>
      <c r="G45" s="12" t="s">
        <v>125</v>
      </c>
      <c r="H45" s="13" t="s">
        <v>122</v>
      </c>
      <c r="I45" s="13" t="s">
        <v>126</v>
      </c>
      <c r="J45" s="13" t="s">
        <v>122</v>
      </c>
      <c r="K45" s="14" t="s">
        <v>123</v>
      </c>
      <c r="L45" s="15" t="s">
        <v>125</v>
      </c>
      <c r="M45" s="13" t="s">
        <v>122</v>
      </c>
      <c r="N45" s="13" t="s">
        <v>126</v>
      </c>
      <c r="O45" s="13" t="s">
        <v>122</v>
      </c>
      <c r="P45" s="16" t="s">
        <v>123</v>
      </c>
      <c r="Q45" s="17" t="s">
        <v>125</v>
      </c>
      <c r="R45" s="13" t="s">
        <v>122</v>
      </c>
      <c r="S45" s="13" t="s">
        <v>126</v>
      </c>
      <c r="T45" s="13" t="s">
        <v>122</v>
      </c>
      <c r="U45" s="14" t="s">
        <v>123</v>
      </c>
      <c r="V45" s="15" t="s">
        <v>125</v>
      </c>
      <c r="W45" s="13" t="s">
        <v>122</v>
      </c>
      <c r="X45" s="13" t="s">
        <v>126</v>
      </c>
      <c r="Y45" s="13" t="s">
        <v>122</v>
      </c>
      <c r="Z45" s="18" t="s">
        <v>123</v>
      </c>
      <c r="AA45" s="15" t="s">
        <v>125</v>
      </c>
      <c r="AB45" s="13" t="s">
        <v>122</v>
      </c>
      <c r="AC45" s="13" t="s">
        <v>126</v>
      </c>
      <c r="AD45" s="13" t="s">
        <v>122</v>
      </c>
      <c r="AE45" s="18" t="s">
        <v>123</v>
      </c>
      <c r="AF45" s="15" t="s">
        <v>125</v>
      </c>
      <c r="AG45" s="13" t="s">
        <v>122</v>
      </c>
      <c r="AH45" s="13" t="s">
        <v>126</v>
      </c>
      <c r="AI45" s="13" t="s">
        <v>122</v>
      </c>
      <c r="AJ45" s="18" t="s">
        <v>123</v>
      </c>
    </row>
    <row r="46" spans="1:36" s="11" customFormat="1" x14ac:dyDescent="0.4">
      <c r="A46" s="10"/>
      <c r="B46" s="150" t="s">
        <v>142</v>
      </c>
      <c r="C46" s="150"/>
      <c r="D46" s="150"/>
      <c r="E46" s="149" t="s">
        <v>143</v>
      </c>
      <c r="F46" s="149"/>
      <c r="G46" s="22">
        <v>6249</v>
      </c>
      <c r="H46" s="19">
        <v>0.56299999999999994</v>
      </c>
      <c r="I46" s="20">
        <v>4858</v>
      </c>
      <c r="J46" s="19">
        <v>0.437</v>
      </c>
      <c r="K46" s="23">
        <v>11107</v>
      </c>
      <c r="L46" s="24">
        <v>7252</v>
      </c>
      <c r="M46" s="19">
        <v>0.55300000000000005</v>
      </c>
      <c r="N46" s="20">
        <v>5865</v>
      </c>
      <c r="O46" s="19">
        <v>0.44700000000000001</v>
      </c>
      <c r="P46" s="21">
        <v>13117</v>
      </c>
      <c r="Q46" s="22">
        <f>SUM(Q50,Q62)</f>
        <v>6892</v>
      </c>
      <c r="R46" s="19">
        <f>Q46/U46</f>
        <v>0.5579663212435233</v>
      </c>
      <c r="S46" s="20">
        <f>SUM(S50,S62)</f>
        <v>5460</v>
      </c>
      <c r="T46" s="19">
        <f t="shared" ref="T46:T49" si="31">S46/U46</f>
        <v>0.4420336787564767</v>
      </c>
      <c r="U46" s="25">
        <f t="shared" ref="U46:U49" si="32">SUM(Q46,S46)</f>
        <v>12352</v>
      </c>
      <c r="V46" s="22">
        <f>SUM(V50,V62)</f>
        <v>7147</v>
      </c>
      <c r="W46" s="19">
        <f>V46/Z46</f>
        <v>0.55648991668613257</v>
      </c>
      <c r="X46" s="20">
        <f>SUM(X50,X62)</f>
        <v>5696</v>
      </c>
      <c r="Y46" s="19">
        <f t="shared" ref="Y46:Y49" si="33">X46/Z46</f>
        <v>0.44351008331386749</v>
      </c>
      <c r="Z46" s="25">
        <f t="shared" ref="Z46:Z49" si="34">SUM(V46,X46)</f>
        <v>12843</v>
      </c>
      <c r="AA46" s="22">
        <f>SUM(AA50,AA62)</f>
        <v>7009</v>
      </c>
      <c r="AB46" s="19">
        <f>AA46/AE46</f>
        <v>0.5593328545207884</v>
      </c>
      <c r="AC46" s="20">
        <f>SUM(AC50,AC62)</f>
        <v>5522</v>
      </c>
      <c r="AD46" s="19">
        <f t="shared" ref="AD46:AD49" si="35">AC46/AE46</f>
        <v>0.44066714547921154</v>
      </c>
      <c r="AE46" s="25">
        <f t="shared" ref="AE46:AE49" si="36">SUM(AA46,AC46)</f>
        <v>12531</v>
      </c>
      <c r="AF46" s="101">
        <f>SUM(AF50,AF62)</f>
        <v>6960</v>
      </c>
      <c r="AG46" s="102">
        <f>AF46/AJ46</f>
        <v>0.55885659225951501</v>
      </c>
      <c r="AH46" s="103">
        <f>SUM(AH50,AH62)</f>
        <v>5494</v>
      </c>
      <c r="AI46" s="102">
        <f t="shared" ref="AI46:AI49" si="37">AH46/AJ46</f>
        <v>0.44114340774048499</v>
      </c>
      <c r="AJ46" s="104">
        <f t="shared" ref="AJ46:AJ49" si="38">SUM(AF46,AH46)</f>
        <v>12454</v>
      </c>
    </row>
    <row r="47" spans="1:36" s="11" customFormat="1" x14ac:dyDescent="0.4">
      <c r="A47" s="10"/>
      <c r="B47" s="150"/>
      <c r="C47" s="150"/>
      <c r="D47" s="150"/>
      <c r="E47" s="149"/>
      <c r="F47" s="26" t="s">
        <v>144</v>
      </c>
      <c r="G47" s="22">
        <v>1667</v>
      </c>
      <c r="H47" s="19">
        <v>0.89</v>
      </c>
      <c r="I47" s="13">
        <v>206</v>
      </c>
      <c r="J47" s="19">
        <v>0.11</v>
      </c>
      <c r="K47" s="23">
        <v>1873</v>
      </c>
      <c r="L47" s="24">
        <v>1752</v>
      </c>
      <c r="M47" s="19">
        <v>0.87</v>
      </c>
      <c r="N47" s="13">
        <v>261</v>
      </c>
      <c r="O47" s="19">
        <v>0.13</v>
      </c>
      <c r="P47" s="21">
        <v>2013</v>
      </c>
      <c r="Q47" s="22">
        <f>SUM(Q51,Q63)</f>
        <v>1662</v>
      </c>
      <c r="R47" s="19">
        <f t="shared" ref="R47:R49" si="39">Q47/U47</f>
        <v>0.87015706806282722</v>
      </c>
      <c r="S47" s="20">
        <f t="shared" ref="S47:S49" si="40">SUM(S51,S63)</f>
        <v>248</v>
      </c>
      <c r="T47" s="19">
        <f t="shared" si="31"/>
        <v>0.12984293193717278</v>
      </c>
      <c r="U47" s="25">
        <f t="shared" si="32"/>
        <v>1910</v>
      </c>
      <c r="V47" s="22">
        <f>SUM(V51,V63)</f>
        <v>1715</v>
      </c>
      <c r="W47" s="19">
        <f t="shared" ref="W47:W49" si="41">V47/Z47</f>
        <v>0.85450921773791733</v>
      </c>
      <c r="X47" s="20">
        <f>SUM(X51,X63)</f>
        <v>292</v>
      </c>
      <c r="Y47" s="19">
        <f t="shared" si="33"/>
        <v>0.1454907822620827</v>
      </c>
      <c r="Z47" s="25">
        <f t="shared" si="34"/>
        <v>2007</v>
      </c>
      <c r="AA47" s="22">
        <f>SUM(AA51,AA63)</f>
        <v>1696</v>
      </c>
      <c r="AB47" s="19">
        <f t="shared" ref="AB47:AB49" si="42">AA47/AE47</f>
        <v>0.85183324962330487</v>
      </c>
      <c r="AC47" s="20">
        <f>SUM(AC51,AC63)</f>
        <v>295</v>
      </c>
      <c r="AD47" s="19">
        <f t="shared" si="35"/>
        <v>0.14816675037669513</v>
      </c>
      <c r="AE47" s="25">
        <f t="shared" si="36"/>
        <v>1991</v>
      </c>
      <c r="AF47" s="101">
        <f>SUM(AF51,AF63)</f>
        <v>1693</v>
      </c>
      <c r="AG47" s="102">
        <f t="shared" ref="AG47:AG49" si="43">AF47/AJ47</f>
        <v>0.84481037924151692</v>
      </c>
      <c r="AH47" s="103">
        <f>SUM(AH51,AH63)</f>
        <v>311</v>
      </c>
      <c r="AI47" s="102">
        <f t="shared" si="37"/>
        <v>0.15518962075848303</v>
      </c>
      <c r="AJ47" s="104">
        <f t="shared" si="38"/>
        <v>2004</v>
      </c>
    </row>
    <row r="48" spans="1:36" s="11" customFormat="1" x14ac:dyDescent="0.4">
      <c r="A48" s="10"/>
      <c r="B48" s="150"/>
      <c r="C48" s="150"/>
      <c r="D48" s="150"/>
      <c r="E48" s="149"/>
      <c r="F48" s="26" t="s">
        <v>145</v>
      </c>
      <c r="G48" s="22">
        <v>4582</v>
      </c>
      <c r="H48" s="19">
        <v>0.496</v>
      </c>
      <c r="I48" s="20">
        <v>4652</v>
      </c>
      <c r="J48" s="19">
        <v>0.504</v>
      </c>
      <c r="K48" s="23">
        <v>9234</v>
      </c>
      <c r="L48" s="24">
        <v>5500</v>
      </c>
      <c r="M48" s="19">
        <v>0.495</v>
      </c>
      <c r="N48" s="20">
        <v>5604</v>
      </c>
      <c r="O48" s="19">
        <v>0.505</v>
      </c>
      <c r="P48" s="21">
        <v>11104</v>
      </c>
      <c r="Q48" s="22">
        <f t="shared" ref="Q48:Q49" si="44">SUM(Q52,Q64)</f>
        <v>5230</v>
      </c>
      <c r="R48" s="19">
        <f t="shared" si="39"/>
        <v>0.5008619038498372</v>
      </c>
      <c r="S48" s="20">
        <f t="shared" si="40"/>
        <v>5212</v>
      </c>
      <c r="T48" s="19">
        <f t="shared" si="31"/>
        <v>0.4991380961501628</v>
      </c>
      <c r="U48" s="25">
        <f t="shared" si="32"/>
        <v>10442</v>
      </c>
      <c r="V48" s="22">
        <f>SUM(V52,V64)</f>
        <v>5432</v>
      </c>
      <c r="W48" s="19">
        <f t="shared" si="41"/>
        <v>0.50129198966408273</v>
      </c>
      <c r="X48" s="20">
        <f>SUM(X52,X64)</f>
        <v>5404</v>
      </c>
      <c r="Y48" s="19">
        <f t="shared" si="33"/>
        <v>0.49870801033591733</v>
      </c>
      <c r="Z48" s="25">
        <f t="shared" si="34"/>
        <v>10836</v>
      </c>
      <c r="AA48" s="22">
        <f>SUM(AA52,AA64)</f>
        <v>5313</v>
      </c>
      <c r="AB48" s="19">
        <f t="shared" si="42"/>
        <v>0.50407969639468686</v>
      </c>
      <c r="AC48" s="20">
        <f>SUM(AC52,AC64)</f>
        <v>5227</v>
      </c>
      <c r="AD48" s="19">
        <f t="shared" si="35"/>
        <v>0.49592030360531308</v>
      </c>
      <c r="AE48" s="25">
        <f t="shared" si="36"/>
        <v>10540</v>
      </c>
      <c r="AF48" s="101">
        <f>SUM(AF52,AF64)</f>
        <v>5267</v>
      </c>
      <c r="AG48" s="102">
        <f t="shared" si="43"/>
        <v>0.50401913875598081</v>
      </c>
      <c r="AH48" s="103">
        <f>SUM(AH52,AH64)</f>
        <v>5183</v>
      </c>
      <c r="AI48" s="102">
        <f t="shared" si="37"/>
        <v>0.49598086124401913</v>
      </c>
      <c r="AJ48" s="104">
        <f t="shared" si="38"/>
        <v>10450</v>
      </c>
    </row>
    <row r="49" spans="1:36" s="11" customFormat="1" x14ac:dyDescent="0.4">
      <c r="A49" s="10"/>
      <c r="B49" s="150"/>
      <c r="C49" s="150"/>
      <c r="D49" s="150"/>
      <c r="E49" s="149" t="s">
        <v>146</v>
      </c>
      <c r="F49" s="149"/>
      <c r="G49" s="22">
        <v>4838</v>
      </c>
      <c r="H49" s="19">
        <v>0.36299999999999999</v>
      </c>
      <c r="I49" s="20">
        <v>8504</v>
      </c>
      <c r="J49" s="19">
        <v>0.63700000000000001</v>
      </c>
      <c r="K49" s="23">
        <v>13342</v>
      </c>
      <c r="L49" s="24">
        <v>4546</v>
      </c>
      <c r="M49" s="19">
        <v>0.35</v>
      </c>
      <c r="N49" s="20">
        <v>8430</v>
      </c>
      <c r="O49" s="19">
        <v>0.65</v>
      </c>
      <c r="P49" s="21">
        <v>12976</v>
      </c>
      <c r="Q49" s="22">
        <f t="shared" si="44"/>
        <v>4659</v>
      </c>
      <c r="R49" s="19">
        <f t="shared" si="39"/>
        <v>0.34544376065841181</v>
      </c>
      <c r="S49" s="20">
        <f t="shared" si="40"/>
        <v>8828</v>
      </c>
      <c r="T49" s="19">
        <f t="shared" si="31"/>
        <v>0.65455623934158824</v>
      </c>
      <c r="U49" s="25">
        <f t="shared" si="32"/>
        <v>13487</v>
      </c>
      <c r="V49" s="22">
        <f>SUM(V53,V65)</f>
        <v>4828</v>
      </c>
      <c r="W49" s="19">
        <f t="shared" si="41"/>
        <v>0.3608370702541106</v>
      </c>
      <c r="X49" s="20">
        <f>SUM(X53,X65)</f>
        <v>8552</v>
      </c>
      <c r="Y49" s="19">
        <f t="shared" si="33"/>
        <v>0.6391629297458894</v>
      </c>
      <c r="Z49" s="25">
        <f t="shared" si="34"/>
        <v>13380</v>
      </c>
      <c r="AA49" s="22">
        <f>SUM(AA53,AA65)</f>
        <v>4571</v>
      </c>
      <c r="AB49" s="19">
        <f t="shared" si="42"/>
        <v>0.35431361909929465</v>
      </c>
      <c r="AC49" s="20">
        <f>SUM(AC53,AC65)</f>
        <v>8330</v>
      </c>
      <c r="AD49" s="19">
        <f t="shared" si="35"/>
        <v>0.6456863809007054</v>
      </c>
      <c r="AE49" s="25">
        <f t="shared" si="36"/>
        <v>12901</v>
      </c>
      <c r="AF49" s="101">
        <f>SUM(AF53,AF65)</f>
        <v>4647</v>
      </c>
      <c r="AG49" s="102">
        <f t="shared" si="43"/>
        <v>0.3562011344473402</v>
      </c>
      <c r="AH49" s="103">
        <f>SUM(AH53,AH65)</f>
        <v>8399</v>
      </c>
      <c r="AI49" s="102">
        <f t="shared" si="37"/>
        <v>0.64379886555265986</v>
      </c>
      <c r="AJ49" s="104">
        <f t="shared" si="38"/>
        <v>13046</v>
      </c>
    </row>
    <row r="50" spans="1:36" s="11" customFormat="1" x14ac:dyDescent="0.4">
      <c r="A50" s="10"/>
      <c r="B50" s="146"/>
      <c r="C50" s="149" t="s">
        <v>147</v>
      </c>
      <c r="D50" s="149"/>
      <c r="E50" s="149" t="s">
        <v>143</v>
      </c>
      <c r="F50" s="149"/>
      <c r="G50" s="22">
        <v>4252</v>
      </c>
      <c r="H50" s="19">
        <v>0.72899999999999998</v>
      </c>
      <c r="I50" s="20">
        <v>1578</v>
      </c>
      <c r="J50" s="19">
        <v>0.27100000000000002</v>
      </c>
      <c r="K50" s="23">
        <v>5830</v>
      </c>
      <c r="L50" s="24">
        <v>4356</v>
      </c>
      <c r="M50" s="19">
        <v>0.73</v>
      </c>
      <c r="N50" s="20">
        <v>1614</v>
      </c>
      <c r="O50" s="19">
        <v>0.27</v>
      </c>
      <c r="P50" s="21">
        <v>5970</v>
      </c>
      <c r="Q50" s="22">
        <f>SUM(Q54,Q58)</f>
        <v>4344</v>
      </c>
      <c r="R50" s="19">
        <f>Q50/U50</f>
        <v>0.72824811399832357</v>
      </c>
      <c r="S50" s="20">
        <f>SUM(S54,S58)</f>
        <v>1621</v>
      </c>
      <c r="T50" s="19">
        <f>S50/U50</f>
        <v>0.27175188600167643</v>
      </c>
      <c r="U50" s="25">
        <f>SUM(Q50,S50)</f>
        <v>5965</v>
      </c>
      <c r="V50" s="22">
        <f>SUM(V54,V58)</f>
        <v>4292</v>
      </c>
      <c r="W50" s="19">
        <f>V50/Z50</f>
        <v>0.71165644171779141</v>
      </c>
      <c r="X50" s="20">
        <f>SUM(X54,X58)</f>
        <v>1739</v>
      </c>
      <c r="Y50" s="19">
        <f>X50/Z50</f>
        <v>0.28834355828220859</v>
      </c>
      <c r="Z50" s="25">
        <f>SUM(V50,X50)</f>
        <v>6031</v>
      </c>
      <c r="AA50" s="22">
        <f>SUM(AA54,AA58)</f>
        <v>4240</v>
      </c>
      <c r="AB50" s="19">
        <f>AA50/AE50</f>
        <v>0.70350091256014602</v>
      </c>
      <c r="AC50" s="20">
        <f>SUM(AC54,AC58)</f>
        <v>1787</v>
      </c>
      <c r="AD50" s="19">
        <f>AC50/AE50</f>
        <v>0.29649908743985398</v>
      </c>
      <c r="AE50" s="25">
        <f>SUM(AA50,AC50)</f>
        <v>6027</v>
      </c>
      <c r="AF50" s="101">
        <f>SUM(AF54,AF58)</f>
        <v>4215</v>
      </c>
      <c r="AG50" s="102">
        <f>AF50/AJ50</f>
        <v>0.69565934972767784</v>
      </c>
      <c r="AH50" s="103">
        <f>SUM(AH54,AH58)</f>
        <v>1844</v>
      </c>
      <c r="AI50" s="102">
        <f>AH50/AJ50</f>
        <v>0.30434065027232216</v>
      </c>
      <c r="AJ50" s="104">
        <f>SUM(AF50,AH50)</f>
        <v>6059</v>
      </c>
    </row>
    <row r="51" spans="1:36" s="11" customFormat="1" x14ac:dyDescent="0.4">
      <c r="A51" s="10"/>
      <c r="B51" s="147"/>
      <c r="C51" s="149"/>
      <c r="D51" s="149"/>
      <c r="E51" s="149"/>
      <c r="F51" s="26" t="s">
        <v>144</v>
      </c>
      <c r="G51" s="22">
        <v>1464</v>
      </c>
      <c r="H51" s="19">
        <v>0.95699999999999996</v>
      </c>
      <c r="I51" s="13">
        <v>65</v>
      </c>
      <c r="J51" s="19">
        <v>4.2999999999999997E-2</v>
      </c>
      <c r="K51" s="23">
        <v>1529</v>
      </c>
      <c r="L51" s="24">
        <v>1520</v>
      </c>
      <c r="M51" s="19">
        <v>0.95499999999999996</v>
      </c>
      <c r="N51" s="13">
        <v>72</v>
      </c>
      <c r="O51" s="19">
        <v>4.4999999999999998E-2</v>
      </c>
      <c r="P51" s="21">
        <v>1592</v>
      </c>
      <c r="Q51" s="22">
        <f>SUM(Q55,Q59)</f>
        <v>1471</v>
      </c>
      <c r="R51" s="19">
        <f t="shared" ref="R51:R81" si="45">Q51/U51</f>
        <v>0.95581546458739441</v>
      </c>
      <c r="S51" s="13">
        <f>SUM(S55,S59)</f>
        <v>68</v>
      </c>
      <c r="T51" s="19">
        <f t="shared" ref="T51:T81" si="46">S51/U51</f>
        <v>4.4184535412605586E-2</v>
      </c>
      <c r="U51" s="25">
        <f t="shared" ref="U51:U81" si="47">SUM(Q51,S51)</f>
        <v>1539</v>
      </c>
      <c r="V51" s="22">
        <f>SUM(V55,V59)</f>
        <v>1482</v>
      </c>
      <c r="W51" s="19">
        <f t="shared" ref="W51:W81" si="48">V51/Z51</f>
        <v>0.94334818586887337</v>
      </c>
      <c r="X51" s="13">
        <f>SUM(X55,X59)</f>
        <v>89</v>
      </c>
      <c r="Y51" s="19">
        <f t="shared" ref="Y51:Y81" si="49">X51/Z51</f>
        <v>5.6651814131126674E-2</v>
      </c>
      <c r="Z51" s="25">
        <f t="shared" ref="Z51:Z81" si="50">SUM(V51,X51)</f>
        <v>1571</v>
      </c>
      <c r="AA51" s="22">
        <f>SUM(AA55,AA59)</f>
        <v>1453</v>
      </c>
      <c r="AB51" s="19">
        <f t="shared" ref="AB51:AB58" si="51">AA51/AE51</f>
        <v>0.94106217616580312</v>
      </c>
      <c r="AC51" s="13">
        <f>SUM(AC55,AC59)</f>
        <v>91</v>
      </c>
      <c r="AD51" s="19">
        <f t="shared" ref="AD51:AD81" si="52">AC51/AE51</f>
        <v>5.8937823834196892E-2</v>
      </c>
      <c r="AE51" s="25">
        <f t="shared" ref="AE51:AE81" si="53">SUM(AA51,AC51)</f>
        <v>1544</v>
      </c>
      <c r="AF51" s="101">
        <f>SUM(AF55,AF59)</f>
        <v>1435</v>
      </c>
      <c r="AG51" s="102">
        <f t="shared" ref="AG51:AG58" si="54">AF51/AJ51</f>
        <v>0.93302990897269178</v>
      </c>
      <c r="AH51" s="103">
        <f>SUM(AH55,AH59)</f>
        <v>103</v>
      </c>
      <c r="AI51" s="102">
        <f t="shared" ref="AI51:AI81" si="55">AH51/AJ51</f>
        <v>6.6970091027308193E-2</v>
      </c>
      <c r="AJ51" s="104">
        <f t="shared" ref="AJ51:AJ81" si="56">SUM(AF51,AH51)</f>
        <v>1538</v>
      </c>
    </row>
    <row r="52" spans="1:36" s="11" customFormat="1" x14ac:dyDescent="0.4">
      <c r="A52" s="10"/>
      <c r="B52" s="147"/>
      <c r="C52" s="149"/>
      <c r="D52" s="149"/>
      <c r="E52" s="149"/>
      <c r="F52" s="26" t="s">
        <v>145</v>
      </c>
      <c r="G52" s="22">
        <v>2788</v>
      </c>
      <c r="H52" s="19">
        <v>0.64800000000000002</v>
      </c>
      <c r="I52" s="20">
        <v>1513</v>
      </c>
      <c r="J52" s="19">
        <v>0.35199999999999998</v>
      </c>
      <c r="K52" s="23">
        <v>4301</v>
      </c>
      <c r="L52" s="24">
        <v>2836</v>
      </c>
      <c r="M52" s="19">
        <v>0.64800000000000002</v>
      </c>
      <c r="N52" s="20">
        <v>1542</v>
      </c>
      <c r="O52" s="19">
        <v>0.35199999999999998</v>
      </c>
      <c r="P52" s="21">
        <v>4378</v>
      </c>
      <c r="Q52" s="22">
        <f>SUM(Q56,Q60)</f>
        <v>2873</v>
      </c>
      <c r="R52" s="19">
        <f t="shared" si="45"/>
        <v>0.64911884319927704</v>
      </c>
      <c r="S52" s="20">
        <f>SUM(S56,S60)</f>
        <v>1553</v>
      </c>
      <c r="T52" s="19">
        <f t="shared" si="46"/>
        <v>0.35088115680072302</v>
      </c>
      <c r="U52" s="25">
        <f t="shared" si="47"/>
        <v>4426</v>
      </c>
      <c r="V52" s="22">
        <f>SUM(V56,V60)</f>
        <v>2810</v>
      </c>
      <c r="W52" s="19">
        <f t="shared" si="48"/>
        <v>0.6300448430493274</v>
      </c>
      <c r="X52" s="20">
        <f>SUM(X56,X60)</f>
        <v>1650</v>
      </c>
      <c r="Y52" s="19">
        <f t="shared" si="49"/>
        <v>0.36995515695067266</v>
      </c>
      <c r="Z52" s="25">
        <f t="shared" si="50"/>
        <v>4460</v>
      </c>
      <c r="AA52" s="22">
        <f>SUM(AA56,AA60)</f>
        <v>2787</v>
      </c>
      <c r="AB52" s="19">
        <f t="shared" si="51"/>
        <v>0.62168190943564572</v>
      </c>
      <c r="AC52" s="20">
        <f>SUM(AC56,AC60)</f>
        <v>1696</v>
      </c>
      <c r="AD52" s="19">
        <f t="shared" si="52"/>
        <v>0.37831809056435423</v>
      </c>
      <c r="AE52" s="25">
        <f t="shared" si="53"/>
        <v>4483</v>
      </c>
      <c r="AF52" s="101">
        <f>SUM(AF56,AF60)</f>
        <v>2780</v>
      </c>
      <c r="AG52" s="102">
        <f t="shared" si="54"/>
        <v>0.61490820614908204</v>
      </c>
      <c r="AH52" s="103">
        <f>SUM(AH56,AH60)</f>
        <v>1741</v>
      </c>
      <c r="AI52" s="102">
        <f t="shared" si="55"/>
        <v>0.38509179385091796</v>
      </c>
      <c r="AJ52" s="104">
        <f t="shared" si="56"/>
        <v>4521</v>
      </c>
    </row>
    <row r="53" spans="1:36" s="11" customFormat="1" x14ac:dyDescent="0.4">
      <c r="A53" s="10"/>
      <c r="B53" s="147"/>
      <c r="C53" s="149"/>
      <c r="D53" s="149"/>
      <c r="E53" s="149" t="s">
        <v>146</v>
      </c>
      <c r="F53" s="149"/>
      <c r="G53" s="22">
        <v>2141</v>
      </c>
      <c r="H53" s="19">
        <v>0.38400000000000001</v>
      </c>
      <c r="I53" s="20">
        <v>3439</v>
      </c>
      <c r="J53" s="19">
        <v>0.61599999999999999</v>
      </c>
      <c r="K53" s="23">
        <v>5580</v>
      </c>
      <c r="L53" s="24">
        <v>2140</v>
      </c>
      <c r="M53" s="19">
        <v>0.38</v>
      </c>
      <c r="N53" s="20">
        <v>3496</v>
      </c>
      <c r="O53" s="19">
        <v>0.62</v>
      </c>
      <c r="P53" s="21">
        <v>5636</v>
      </c>
      <c r="Q53" s="22">
        <f>SUM(Q57,Q61)</f>
        <v>2107</v>
      </c>
      <c r="R53" s="19">
        <f t="shared" si="45"/>
        <v>0.38681843216449424</v>
      </c>
      <c r="S53" s="20">
        <f>SUM(S57,S61)</f>
        <v>3340</v>
      </c>
      <c r="T53" s="19">
        <f t="shared" si="46"/>
        <v>0.61318156783550581</v>
      </c>
      <c r="U53" s="25">
        <f t="shared" si="47"/>
        <v>5447</v>
      </c>
      <c r="V53" s="22">
        <f>SUM(V57,V61)</f>
        <v>2030</v>
      </c>
      <c r="W53" s="19">
        <f t="shared" si="48"/>
        <v>0.38799694189602446</v>
      </c>
      <c r="X53" s="20">
        <f>SUM(X57,X61)</f>
        <v>3202</v>
      </c>
      <c r="Y53" s="19">
        <f t="shared" si="49"/>
        <v>0.61200305810397548</v>
      </c>
      <c r="Z53" s="25">
        <f t="shared" si="50"/>
        <v>5232</v>
      </c>
      <c r="AA53" s="22">
        <f>SUM(AA57,AA61)</f>
        <v>2051</v>
      </c>
      <c r="AB53" s="19">
        <f t="shared" si="51"/>
        <v>0.39457483647556751</v>
      </c>
      <c r="AC53" s="20">
        <f>SUM(AC57,AC61)</f>
        <v>3147</v>
      </c>
      <c r="AD53" s="19">
        <f t="shared" si="52"/>
        <v>0.60542516352443243</v>
      </c>
      <c r="AE53" s="25">
        <f t="shared" si="53"/>
        <v>5198</v>
      </c>
      <c r="AF53" s="101">
        <f>SUM(AF57,AF61)</f>
        <v>2056</v>
      </c>
      <c r="AG53" s="102">
        <f t="shared" si="54"/>
        <v>0.40109246976199764</v>
      </c>
      <c r="AH53" s="103">
        <f>SUM(AH57,AH61)</f>
        <v>3070</v>
      </c>
      <c r="AI53" s="102">
        <f t="shared" si="55"/>
        <v>0.59890753023800236</v>
      </c>
      <c r="AJ53" s="104">
        <f t="shared" si="56"/>
        <v>5126</v>
      </c>
    </row>
    <row r="54" spans="1:36" s="11" customFormat="1" x14ac:dyDescent="0.4">
      <c r="A54" s="10"/>
      <c r="B54" s="147"/>
      <c r="C54" s="149"/>
      <c r="D54" s="150" t="s">
        <v>148</v>
      </c>
      <c r="E54" s="149" t="s">
        <v>143</v>
      </c>
      <c r="F54" s="149"/>
      <c r="G54" s="22">
        <v>1257</v>
      </c>
      <c r="H54" s="19">
        <v>0.77900000000000003</v>
      </c>
      <c r="I54" s="13">
        <v>357</v>
      </c>
      <c r="J54" s="19">
        <v>0.221</v>
      </c>
      <c r="K54" s="23">
        <v>1614</v>
      </c>
      <c r="L54" s="24">
        <v>1262</v>
      </c>
      <c r="M54" s="19">
        <v>0.76</v>
      </c>
      <c r="N54" s="13">
        <v>399</v>
      </c>
      <c r="O54" s="19">
        <v>0.24</v>
      </c>
      <c r="P54" s="21">
        <v>1661</v>
      </c>
      <c r="Q54" s="22">
        <f>SUM(Q55:Q56)</f>
        <v>1221</v>
      </c>
      <c r="R54" s="19">
        <f t="shared" si="45"/>
        <v>0.74134790528233152</v>
      </c>
      <c r="S54" s="13">
        <f>SUM(S55:S56)</f>
        <v>426</v>
      </c>
      <c r="T54" s="19">
        <f t="shared" si="46"/>
        <v>0.25865209471766848</v>
      </c>
      <c r="U54" s="25">
        <f t="shared" si="47"/>
        <v>1647</v>
      </c>
      <c r="V54" s="22">
        <f>SUM(V55:V56)</f>
        <v>1200</v>
      </c>
      <c r="W54" s="19">
        <f t="shared" si="48"/>
        <v>0.73170731707317072</v>
      </c>
      <c r="X54" s="13">
        <f>SUM(X55:X56)</f>
        <v>440</v>
      </c>
      <c r="Y54" s="19">
        <f t="shared" si="49"/>
        <v>0.26829268292682928</v>
      </c>
      <c r="Z54" s="25">
        <f t="shared" si="50"/>
        <v>1640</v>
      </c>
      <c r="AA54" s="22">
        <f>SUM(AA55:AA56)</f>
        <v>1176</v>
      </c>
      <c r="AB54" s="19">
        <f t="shared" si="51"/>
        <v>0.71229557843731073</v>
      </c>
      <c r="AC54" s="13">
        <f>SUM(AC55:AC56)</f>
        <v>475</v>
      </c>
      <c r="AD54" s="19">
        <f t="shared" si="52"/>
        <v>0.28770442156268927</v>
      </c>
      <c r="AE54" s="25">
        <f t="shared" si="53"/>
        <v>1651</v>
      </c>
      <c r="AF54" s="101">
        <f>SUM(AF55:AF56)</f>
        <v>1171</v>
      </c>
      <c r="AG54" s="102">
        <f t="shared" si="54"/>
        <v>0.69330965068087624</v>
      </c>
      <c r="AH54" s="103">
        <f>SUM(AH55:AH56)</f>
        <v>518</v>
      </c>
      <c r="AI54" s="102">
        <f t="shared" si="55"/>
        <v>0.30669034931912376</v>
      </c>
      <c r="AJ54" s="104">
        <f t="shared" si="56"/>
        <v>1689</v>
      </c>
    </row>
    <row r="55" spans="1:36" s="11" customFormat="1" x14ac:dyDescent="0.4">
      <c r="A55" s="10"/>
      <c r="B55" s="147"/>
      <c r="C55" s="149"/>
      <c r="D55" s="150"/>
      <c r="E55" s="149"/>
      <c r="F55" s="26" t="s">
        <v>144</v>
      </c>
      <c r="G55" s="15">
        <v>594</v>
      </c>
      <c r="H55" s="19">
        <v>0.94699999999999995</v>
      </c>
      <c r="I55" s="13">
        <v>33</v>
      </c>
      <c r="J55" s="19">
        <v>5.2999999999999999E-2</v>
      </c>
      <c r="K55" s="16">
        <v>627</v>
      </c>
      <c r="L55" s="17">
        <v>601</v>
      </c>
      <c r="M55" s="19">
        <v>0.94899999999999995</v>
      </c>
      <c r="N55" s="13">
        <v>32</v>
      </c>
      <c r="O55" s="19">
        <v>5.0999999999999997E-2</v>
      </c>
      <c r="P55" s="14">
        <v>633</v>
      </c>
      <c r="Q55" s="15">
        <v>594</v>
      </c>
      <c r="R55" s="19">
        <f t="shared" si="45"/>
        <v>0.94888178913738019</v>
      </c>
      <c r="S55" s="13">
        <v>32</v>
      </c>
      <c r="T55" s="19">
        <f t="shared" si="46"/>
        <v>5.1118210862619806E-2</v>
      </c>
      <c r="U55" s="25">
        <f t="shared" si="47"/>
        <v>626</v>
      </c>
      <c r="V55" s="15">
        <v>605</v>
      </c>
      <c r="W55" s="19">
        <f t="shared" si="48"/>
        <v>0.93944099378881984</v>
      </c>
      <c r="X55" s="13">
        <v>39</v>
      </c>
      <c r="Y55" s="19">
        <f t="shared" si="49"/>
        <v>6.0559006211180127E-2</v>
      </c>
      <c r="Z55" s="25">
        <f t="shared" si="50"/>
        <v>644</v>
      </c>
      <c r="AA55" s="80">
        <v>588</v>
      </c>
      <c r="AB55" s="81">
        <f t="shared" si="51"/>
        <v>0.92598425196850398</v>
      </c>
      <c r="AC55" s="82">
        <v>47</v>
      </c>
      <c r="AD55" s="19">
        <f t="shared" si="52"/>
        <v>7.4015748031496062E-2</v>
      </c>
      <c r="AE55" s="25">
        <f t="shared" si="53"/>
        <v>635</v>
      </c>
      <c r="AF55" s="101">
        <v>562</v>
      </c>
      <c r="AG55" s="102">
        <f t="shared" si="54"/>
        <v>0.91085899513776336</v>
      </c>
      <c r="AH55" s="103">
        <v>55</v>
      </c>
      <c r="AI55" s="102">
        <f t="shared" si="55"/>
        <v>8.9141004862236625E-2</v>
      </c>
      <c r="AJ55" s="104">
        <f t="shared" si="56"/>
        <v>617</v>
      </c>
    </row>
    <row r="56" spans="1:36" s="11" customFormat="1" x14ac:dyDescent="0.4">
      <c r="A56" s="10"/>
      <c r="B56" s="147"/>
      <c r="C56" s="149"/>
      <c r="D56" s="150"/>
      <c r="E56" s="149"/>
      <c r="F56" s="26" t="s">
        <v>145</v>
      </c>
      <c r="G56" s="15">
        <v>663</v>
      </c>
      <c r="H56" s="19">
        <v>0.67200000000000004</v>
      </c>
      <c r="I56" s="13">
        <v>324</v>
      </c>
      <c r="J56" s="19">
        <v>0.32800000000000001</v>
      </c>
      <c r="K56" s="16">
        <v>987</v>
      </c>
      <c r="L56" s="17">
        <v>661</v>
      </c>
      <c r="M56" s="19">
        <v>0.64300000000000002</v>
      </c>
      <c r="N56" s="13">
        <v>367</v>
      </c>
      <c r="O56" s="19">
        <v>0.35699999999999998</v>
      </c>
      <c r="P56" s="21">
        <v>1028</v>
      </c>
      <c r="Q56" s="15">
        <v>627</v>
      </c>
      <c r="R56" s="19">
        <f t="shared" si="45"/>
        <v>0.614103819784525</v>
      </c>
      <c r="S56" s="13">
        <v>394</v>
      </c>
      <c r="T56" s="19">
        <f t="shared" si="46"/>
        <v>0.385896180215475</v>
      </c>
      <c r="U56" s="25">
        <f t="shared" si="47"/>
        <v>1021</v>
      </c>
      <c r="V56" s="15">
        <v>595</v>
      </c>
      <c r="W56" s="19">
        <f t="shared" si="48"/>
        <v>0.59738955823293172</v>
      </c>
      <c r="X56" s="13">
        <v>401</v>
      </c>
      <c r="Y56" s="19">
        <f t="shared" si="49"/>
        <v>0.40261044176706828</v>
      </c>
      <c r="Z56" s="25">
        <f t="shared" si="50"/>
        <v>996</v>
      </c>
      <c r="AA56" s="80">
        <v>588</v>
      </c>
      <c r="AB56" s="81">
        <f t="shared" si="51"/>
        <v>0.57874015748031493</v>
      </c>
      <c r="AC56" s="82">
        <v>428</v>
      </c>
      <c r="AD56" s="19">
        <f t="shared" si="52"/>
        <v>0.42125984251968501</v>
      </c>
      <c r="AE56" s="25">
        <f t="shared" si="53"/>
        <v>1016</v>
      </c>
      <c r="AF56" s="101">
        <v>609</v>
      </c>
      <c r="AG56" s="102">
        <f t="shared" si="54"/>
        <v>0.56809701492537312</v>
      </c>
      <c r="AH56" s="103">
        <v>463</v>
      </c>
      <c r="AI56" s="102">
        <f t="shared" si="55"/>
        <v>0.43190298507462688</v>
      </c>
      <c r="AJ56" s="104">
        <f t="shared" si="56"/>
        <v>1072</v>
      </c>
    </row>
    <row r="57" spans="1:36" s="11" customFormat="1" x14ac:dyDescent="0.4">
      <c r="A57" s="10"/>
      <c r="B57" s="147"/>
      <c r="C57" s="149"/>
      <c r="D57" s="150"/>
      <c r="E57" s="149" t="s">
        <v>146</v>
      </c>
      <c r="F57" s="149"/>
      <c r="G57" s="22">
        <v>1037</v>
      </c>
      <c r="H57" s="19">
        <v>0.496</v>
      </c>
      <c r="I57" s="20">
        <v>1053</v>
      </c>
      <c r="J57" s="19">
        <v>0.504</v>
      </c>
      <c r="K57" s="23">
        <v>2090</v>
      </c>
      <c r="L57" s="17">
        <v>883</v>
      </c>
      <c r="M57" s="19">
        <v>0.442</v>
      </c>
      <c r="N57" s="20">
        <v>1116</v>
      </c>
      <c r="O57" s="19">
        <v>0.55800000000000005</v>
      </c>
      <c r="P57" s="21">
        <v>1999</v>
      </c>
      <c r="Q57" s="15">
        <v>853</v>
      </c>
      <c r="R57" s="19">
        <f t="shared" si="45"/>
        <v>0.4534821903242956</v>
      </c>
      <c r="S57" s="20">
        <v>1028</v>
      </c>
      <c r="T57" s="19">
        <f t="shared" si="46"/>
        <v>0.5465178096757044</v>
      </c>
      <c r="U57" s="25">
        <f t="shared" si="47"/>
        <v>1881</v>
      </c>
      <c r="V57" s="15">
        <v>772</v>
      </c>
      <c r="W57" s="19">
        <f t="shared" si="48"/>
        <v>0.44805571677307021</v>
      </c>
      <c r="X57" s="13">
        <v>951</v>
      </c>
      <c r="Y57" s="19">
        <f t="shared" si="49"/>
        <v>0.55194428322692979</v>
      </c>
      <c r="Z57" s="25">
        <f t="shared" si="50"/>
        <v>1723</v>
      </c>
      <c r="AA57" s="80">
        <v>818</v>
      </c>
      <c r="AB57" s="81">
        <f t="shared" si="51"/>
        <v>0.46266968325791857</v>
      </c>
      <c r="AC57" s="82">
        <v>950</v>
      </c>
      <c r="AD57" s="19">
        <f t="shared" si="52"/>
        <v>0.53733031674208143</v>
      </c>
      <c r="AE57" s="25">
        <f t="shared" si="53"/>
        <v>1768</v>
      </c>
      <c r="AF57" s="101">
        <v>837</v>
      </c>
      <c r="AG57" s="102">
        <f t="shared" si="54"/>
        <v>0.46422628951747086</v>
      </c>
      <c r="AH57" s="103">
        <v>966</v>
      </c>
      <c r="AI57" s="102">
        <f t="shared" si="55"/>
        <v>0.53577371048252909</v>
      </c>
      <c r="AJ57" s="104">
        <f t="shared" si="56"/>
        <v>1803</v>
      </c>
    </row>
    <row r="58" spans="1:36" s="11" customFormat="1" x14ac:dyDescent="0.4">
      <c r="A58" s="10"/>
      <c r="B58" s="147"/>
      <c r="C58" s="149"/>
      <c r="D58" s="150" t="s">
        <v>149</v>
      </c>
      <c r="E58" s="149" t="s">
        <v>143</v>
      </c>
      <c r="F58" s="149"/>
      <c r="G58" s="22">
        <v>2995</v>
      </c>
      <c r="H58" s="19">
        <v>0.71</v>
      </c>
      <c r="I58" s="20">
        <v>1221</v>
      </c>
      <c r="J58" s="19">
        <v>0.28999999999999998</v>
      </c>
      <c r="K58" s="23">
        <v>4216</v>
      </c>
      <c r="L58" s="24">
        <v>3094</v>
      </c>
      <c r="M58" s="19">
        <v>0.71799999999999997</v>
      </c>
      <c r="N58" s="20">
        <v>1215</v>
      </c>
      <c r="O58" s="19">
        <v>0.28199999999999997</v>
      </c>
      <c r="P58" s="21">
        <v>4309</v>
      </c>
      <c r="Q58" s="22">
        <f>SUM(Q59:Q60)</f>
        <v>3123</v>
      </c>
      <c r="R58" s="19">
        <f t="shared" si="45"/>
        <v>0.72325150532654003</v>
      </c>
      <c r="S58" s="20">
        <f>SUM(S59:S60)</f>
        <v>1195</v>
      </c>
      <c r="T58" s="19">
        <f t="shared" si="46"/>
        <v>0.27674849467345991</v>
      </c>
      <c r="U58" s="25">
        <f t="shared" si="47"/>
        <v>4318</v>
      </c>
      <c r="V58" s="22">
        <f>SUM(V59:V60)</f>
        <v>3092</v>
      </c>
      <c r="W58" s="19">
        <f t="shared" si="48"/>
        <v>0.70416761557731722</v>
      </c>
      <c r="X58" s="20">
        <f>SUM(X59:X60)</f>
        <v>1299</v>
      </c>
      <c r="Y58" s="19">
        <f t="shared" si="49"/>
        <v>0.29583238442268278</v>
      </c>
      <c r="Z58" s="25">
        <f t="shared" si="50"/>
        <v>4391</v>
      </c>
      <c r="AA58" s="83">
        <f>SUM(AA59:AA60)</f>
        <v>3064</v>
      </c>
      <c r="AB58" s="81">
        <f t="shared" si="51"/>
        <v>0.70018281535648996</v>
      </c>
      <c r="AC58" s="84">
        <f>SUM(AC59:AC60)</f>
        <v>1312</v>
      </c>
      <c r="AD58" s="19">
        <f t="shared" si="52"/>
        <v>0.29981718464351004</v>
      </c>
      <c r="AE58" s="25">
        <f t="shared" si="53"/>
        <v>4376</v>
      </c>
      <c r="AF58" s="101">
        <f>SUM(AF59:AF60)</f>
        <v>3044</v>
      </c>
      <c r="AG58" s="102">
        <f t="shared" si="54"/>
        <v>0.69656750572082382</v>
      </c>
      <c r="AH58" s="103">
        <f>SUM(AH59:AH60)</f>
        <v>1326</v>
      </c>
      <c r="AI58" s="102">
        <f t="shared" si="55"/>
        <v>0.30343249427917618</v>
      </c>
      <c r="AJ58" s="104">
        <f t="shared" si="56"/>
        <v>4370</v>
      </c>
    </row>
    <row r="59" spans="1:36" s="11" customFormat="1" x14ac:dyDescent="0.4">
      <c r="A59" s="10"/>
      <c r="B59" s="147"/>
      <c r="C59" s="149"/>
      <c r="D59" s="150"/>
      <c r="E59" s="149"/>
      <c r="F59" s="26" t="s">
        <v>144</v>
      </c>
      <c r="G59" s="15">
        <v>870</v>
      </c>
      <c r="H59" s="19">
        <v>0.96499999999999997</v>
      </c>
      <c r="I59" s="13">
        <v>32</v>
      </c>
      <c r="J59" s="19">
        <v>3.5000000000000003E-2</v>
      </c>
      <c r="K59" s="16">
        <v>902</v>
      </c>
      <c r="L59" s="17">
        <v>919</v>
      </c>
      <c r="M59" s="19">
        <v>0.95799999999999996</v>
      </c>
      <c r="N59" s="13">
        <v>40</v>
      </c>
      <c r="O59" s="19">
        <v>4.2000000000000003E-2</v>
      </c>
      <c r="P59" s="14">
        <v>959</v>
      </c>
      <c r="Q59" s="15">
        <v>877</v>
      </c>
      <c r="R59" s="19">
        <f>Q59/U59</f>
        <v>0.96056955093099672</v>
      </c>
      <c r="S59" s="13">
        <v>36</v>
      </c>
      <c r="T59" s="19">
        <f t="shared" si="46"/>
        <v>3.9430449069003289E-2</v>
      </c>
      <c r="U59" s="25">
        <f t="shared" si="47"/>
        <v>913</v>
      </c>
      <c r="V59" s="15">
        <v>877</v>
      </c>
      <c r="W59" s="19">
        <f>V59/Z59</f>
        <v>0.94606256742179073</v>
      </c>
      <c r="X59" s="13">
        <v>50</v>
      </c>
      <c r="Y59" s="19">
        <f t="shared" si="49"/>
        <v>5.3937432578209279E-2</v>
      </c>
      <c r="Z59" s="25">
        <f t="shared" si="50"/>
        <v>927</v>
      </c>
      <c r="AA59" s="80">
        <v>865</v>
      </c>
      <c r="AB59" s="81">
        <f>AA59/AE59</f>
        <v>0.95159515951595164</v>
      </c>
      <c r="AC59" s="82">
        <v>44</v>
      </c>
      <c r="AD59" s="19">
        <f t="shared" si="52"/>
        <v>4.8404840484048403E-2</v>
      </c>
      <c r="AE59" s="25">
        <f t="shared" si="53"/>
        <v>909</v>
      </c>
      <c r="AF59" s="101">
        <v>873</v>
      </c>
      <c r="AG59" s="102">
        <f>AF59/AJ59</f>
        <v>0.94788273615635177</v>
      </c>
      <c r="AH59" s="103">
        <v>48</v>
      </c>
      <c r="AI59" s="102">
        <f t="shared" si="55"/>
        <v>5.2117263843648211E-2</v>
      </c>
      <c r="AJ59" s="104">
        <f t="shared" si="56"/>
        <v>921</v>
      </c>
    </row>
    <row r="60" spans="1:36" s="11" customFormat="1" x14ac:dyDescent="0.4">
      <c r="A60" s="10"/>
      <c r="B60" s="147"/>
      <c r="C60" s="149"/>
      <c r="D60" s="150"/>
      <c r="E60" s="149"/>
      <c r="F60" s="26" t="s">
        <v>145</v>
      </c>
      <c r="G60" s="22">
        <v>2125</v>
      </c>
      <c r="H60" s="19">
        <v>0.64100000000000001</v>
      </c>
      <c r="I60" s="20">
        <v>1189</v>
      </c>
      <c r="J60" s="19">
        <v>0.35899999999999999</v>
      </c>
      <c r="K60" s="23">
        <v>3314</v>
      </c>
      <c r="L60" s="24">
        <v>2175</v>
      </c>
      <c r="M60" s="19">
        <v>0.64900000000000002</v>
      </c>
      <c r="N60" s="20">
        <v>1175</v>
      </c>
      <c r="O60" s="19">
        <v>0.35099999999999998</v>
      </c>
      <c r="P60" s="21">
        <v>3350</v>
      </c>
      <c r="Q60" s="22">
        <v>2246</v>
      </c>
      <c r="R60" s="19">
        <f t="shared" si="45"/>
        <v>0.65961820851688691</v>
      </c>
      <c r="S60" s="20">
        <v>1159</v>
      </c>
      <c r="T60" s="19">
        <f t="shared" si="46"/>
        <v>0.34038179148311309</v>
      </c>
      <c r="U60" s="25">
        <f t="shared" si="47"/>
        <v>3405</v>
      </c>
      <c r="V60" s="15">
        <v>2215</v>
      </c>
      <c r="W60" s="19">
        <f t="shared" si="48"/>
        <v>0.63943418013856812</v>
      </c>
      <c r="X60" s="13">
        <v>1249</v>
      </c>
      <c r="Y60" s="19">
        <f t="shared" si="49"/>
        <v>0.36056581986143188</v>
      </c>
      <c r="Z60" s="25">
        <f t="shared" si="50"/>
        <v>3464</v>
      </c>
      <c r="AA60" s="80">
        <v>2199</v>
      </c>
      <c r="AB60" s="81">
        <f t="shared" ref="AB60:AB65" si="57">AA60/AE60</f>
        <v>0.63426593596769543</v>
      </c>
      <c r="AC60" s="82">
        <v>1268</v>
      </c>
      <c r="AD60" s="19">
        <f t="shared" si="52"/>
        <v>0.36573406403230457</v>
      </c>
      <c r="AE60" s="25">
        <f t="shared" si="53"/>
        <v>3467</v>
      </c>
      <c r="AF60" s="101">
        <v>2171</v>
      </c>
      <c r="AG60" s="102">
        <f t="shared" ref="AG60:AG65" si="58">AF60/AJ60</f>
        <v>0.62945781385908961</v>
      </c>
      <c r="AH60" s="103">
        <v>1278</v>
      </c>
      <c r="AI60" s="102">
        <f t="shared" si="55"/>
        <v>0.37054218614091039</v>
      </c>
      <c r="AJ60" s="104">
        <f t="shared" si="56"/>
        <v>3449</v>
      </c>
    </row>
    <row r="61" spans="1:36" s="11" customFormat="1" x14ac:dyDescent="0.4">
      <c r="A61" s="10"/>
      <c r="B61" s="147"/>
      <c r="C61" s="149"/>
      <c r="D61" s="150"/>
      <c r="E61" s="149" t="s">
        <v>146</v>
      </c>
      <c r="F61" s="149"/>
      <c r="G61" s="22">
        <v>1104</v>
      </c>
      <c r="H61" s="19">
        <v>0.316</v>
      </c>
      <c r="I61" s="20">
        <v>2386</v>
      </c>
      <c r="J61" s="19">
        <v>0.68400000000000005</v>
      </c>
      <c r="K61" s="23">
        <v>3490</v>
      </c>
      <c r="L61" s="24">
        <v>1257</v>
      </c>
      <c r="M61" s="19">
        <v>0.34599999999999997</v>
      </c>
      <c r="N61" s="20">
        <v>2380</v>
      </c>
      <c r="O61" s="19">
        <v>0.65400000000000003</v>
      </c>
      <c r="P61" s="21">
        <v>3637</v>
      </c>
      <c r="Q61" s="22">
        <v>1254</v>
      </c>
      <c r="R61" s="19">
        <f t="shared" si="45"/>
        <v>0.35165451486259114</v>
      </c>
      <c r="S61" s="20">
        <v>2312</v>
      </c>
      <c r="T61" s="19">
        <f t="shared" si="46"/>
        <v>0.64834548513740886</v>
      </c>
      <c r="U61" s="25">
        <f t="shared" si="47"/>
        <v>3566</v>
      </c>
      <c r="V61" s="15">
        <v>1258</v>
      </c>
      <c r="W61" s="19">
        <f t="shared" si="48"/>
        <v>0.35850669706469079</v>
      </c>
      <c r="X61" s="13">
        <v>2251</v>
      </c>
      <c r="Y61" s="19">
        <f t="shared" si="49"/>
        <v>0.64149330293530915</v>
      </c>
      <c r="Z61" s="25">
        <f t="shared" si="50"/>
        <v>3509</v>
      </c>
      <c r="AA61" s="80">
        <v>1233</v>
      </c>
      <c r="AB61" s="81">
        <f t="shared" si="57"/>
        <v>0.35947521865889215</v>
      </c>
      <c r="AC61" s="82">
        <v>2197</v>
      </c>
      <c r="AD61" s="19">
        <f t="shared" si="52"/>
        <v>0.64052478134110791</v>
      </c>
      <c r="AE61" s="25">
        <f t="shared" si="53"/>
        <v>3430</v>
      </c>
      <c r="AF61" s="101">
        <v>1219</v>
      </c>
      <c r="AG61" s="102">
        <f t="shared" si="58"/>
        <v>0.36683719530544689</v>
      </c>
      <c r="AH61" s="103">
        <v>2104</v>
      </c>
      <c r="AI61" s="102">
        <f t="shared" si="55"/>
        <v>0.63316280469455311</v>
      </c>
      <c r="AJ61" s="104">
        <f t="shared" si="56"/>
        <v>3323</v>
      </c>
    </row>
    <row r="62" spans="1:36" s="11" customFormat="1" x14ac:dyDescent="0.4">
      <c r="A62" s="10"/>
      <c r="B62" s="147"/>
      <c r="C62" s="149" t="s">
        <v>150</v>
      </c>
      <c r="D62" s="149"/>
      <c r="E62" s="149" t="s">
        <v>143</v>
      </c>
      <c r="F62" s="149"/>
      <c r="G62" s="22">
        <v>1997</v>
      </c>
      <c r="H62" s="19">
        <v>0.378</v>
      </c>
      <c r="I62" s="20">
        <v>3280</v>
      </c>
      <c r="J62" s="19">
        <v>0.622</v>
      </c>
      <c r="K62" s="23">
        <v>5277</v>
      </c>
      <c r="L62" s="24">
        <v>2896</v>
      </c>
      <c r="M62" s="19">
        <v>0.40500000000000003</v>
      </c>
      <c r="N62" s="20">
        <v>4251</v>
      </c>
      <c r="O62" s="19">
        <v>0.59499999999999997</v>
      </c>
      <c r="P62" s="21">
        <v>7147</v>
      </c>
      <c r="Q62" s="22">
        <f>SUM(Q66,Q70,Q74,Q78)</f>
        <v>2548</v>
      </c>
      <c r="R62" s="19">
        <f t="shared" si="45"/>
        <v>0.39893533740410209</v>
      </c>
      <c r="S62" s="20">
        <f>SUM(S66,S70,S74,S78)</f>
        <v>3839</v>
      </c>
      <c r="T62" s="19">
        <f t="shared" si="46"/>
        <v>0.60106466259589797</v>
      </c>
      <c r="U62" s="25">
        <f t="shared" si="47"/>
        <v>6387</v>
      </c>
      <c r="V62" s="22">
        <f>SUM(V66,V70,V74,V78)</f>
        <v>2855</v>
      </c>
      <c r="W62" s="19">
        <f t="shared" si="48"/>
        <v>0.41911332941867291</v>
      </c>
      <c r="X62" s="20">
        <f>SUM(X66,X70,X74,X78)</f>
        <v>3957</v>
      </c>
      <c r="Y62" s="19">
        <f t="shared" si="49"/>
        <v>0.58088667058132704</v>
      </c>
      <c r="Z62" s="25">
        <f t="shared" si="50"/>
        <v>6812</v>
      </c>
      <c r="AA62" s="83">
        <f>SUM(AA66,AA70,AA74,AA78)</f>
        <v>2769</v>
      </c>
      <c r="AB62" s="81">
        <f t="shared" si="57"/>
        <v>0.42573800738007378</v>
      </c>
      <c r="AC62" s="84">
        <f>SUM(AC66,AC70,AC74,AC78)</f>
        <v>3735</v>
      </c>
      <c r="AD62" s="19">
        <f t="shared" si="52"/>
        <v>0.57426199261992616</v>
      </c>
      <c r="AE62" s="25">
        <f t="shared" si="53"/>
        <v>6504</v>
      </c>
      <c r="AF62" s="101">
        <f>SUM(AF66,AF70,AF74,AF78)</f>
        <v>2745</v>
      </c>
      <c r="AG62" s="102">
        <f t="shared" si="58"/>
        <v>0.42924159499609071</v>
      </c>
      <c r="AH62" s="103">
        <f>SUM(AH66,AH70,AH74,AH78)</f>
        <v>3650</v>
      </c>
      <c r="AI62" s="102">
        <f t="shared" si="55"/>
        <v>0.57075840500390929</v>
      </c>
      <c r="AJ62" s="104">
        <f t="shared" si="56"/>
        <v>6395</v>
      </c>
    </row>
    <row r="63" spans="1:36" s="11" customFormat="1" x14ac:dyDescent="0.4">
      <c r="A63" s="10"/>
      <c r="B63" s="147"/>
      <c r="C63" s="149"/>
      <c r="D63" s="149"/>
      <c r="E63" s="149"/>
      <c r="F63" s="26" t="s">
        <v>144</v>
      </c>
      <c r="G63" s="15">
        <v>203</v>
      </c>
      <c r="H63" s="19">
        <v>0.59</v>
      </c>
      <c r="I63" s="13">
        <v>141</v>
      </c>
      <c r="J63" s="19">
        <v>0.41</v>
      </c>
      <c r="K63" s="16">
        <v>344</v>
      </c>
      <c r="L63" s="17">
        <v>232</v>
      </c>
      <c r="M63" s="19">
        <v>0.55100000000000005</v>
      </c>
      <c r="N63" s="13">
        <v>189</v>
      </c>
      <c r="O63" s="19">
        <v>0.44900000000000001</v>
      </c>
      <c r="P63" s="14">
        <v>421</v>
      </c>
      <c r="Q63" s="22">
        <f>SUM(Q67,Q71,Q75,Q79)</f>
        <v>191</v>
      </c>
      <c r="R63" s="19">
        <f t="shared" si="45"/>
        <v>0.51482479784366575</v>
      </c>
      <c r="S63" s="20">
        <f>SUM(S67,S71,S75,S79)</f>
        <v>180</v>
      </c>
      <c r="T63" s="19">
        <f t="shared" si="46"/>
        <v>0.48517520215633425</v>
      </c>
      <c r="U63" s="25">
        <f t="shared" si="47"/>
        <v>371</v>
      </c>
      <c r="V63" s="22">
        <f>SUM(V67,V71,V75,V79)</f>
        <v>233</v>
      </c>
      <c r="W63" s="19">
        <f t="shared" si="48"/>
        <v>0.5344036697247706</v>
      </c>
      <c r="X63" s="20">
        <f>SUM(X67,X71,X75,X79)</f>
        <v>203</v>
      </c>
      <c r="Y63" s="19">
        <f t="shared" si="49"/>
        <v>0.46559633027522934</v>
      </c>
      <c r="Z63" s="25">
        <f t="shared" si="50"/>
        <v>436</v>
      </c>
      <c r="AA63" s="83">
        <f>SUM(AA67,AA71,AA75,AA79)</f>
        <v>243</v>
      </c>
      <c r="AB63" s="81">
        <f t="shared" si="57"/>
        <v>0.5436241610738255</v>
      </c>
      <c r="AC63" s="84">
        <f>SUM(AC67,AC71,AC75,AC79)</f>
        <v>204</v>
      </c>
      <c r="AD63" s="19">
        <f t="shared" si="52"/>
        <v>0.4563758389261745</v>
      </c>
      <c r="AE63" s="25">
        <f t="shared" si="53"/>
        <v>447</v>
      </c>
      <c r="AF63" s="101">
        <f>SUM(AF67,AF71,AF75,AF79)</f>
        <v>258</v>
      </c>
      <c r="AG63" s="102">
        <f t="shared" si="58"/>
        <v>0.55364806866952787</v>
      </c>
      <c r="AH63" s="103">
        <f>SUM(AH67,AH71,AH75,AH79)</f>
        <v>208</v>
      </c>
      <c r="AI63" s="102">
        <f t="shared" si="55"/>
        <v>0.44635193133047213</v>
      </c>
      <c r="AJ63" s="104">
        <f t="shared" si="56"/>
        <v>466</v>
      </c>
    </row>
    <row r="64" spans="1:36" s="11" customFormat="1" x14ac:dyDescent="0.4">
      <c r="A64" s="10"/>
      <c r="B64" s="147"/>
      <c r="C64" s="149"/>
      <c r="D64" s="149"/>
      <c r="E64" s="149"/>
      <c r="F64" s="26" t="s">
        <v>145</v>
      </c>
      <c r="G64" s="22">
        <v>1793</v>
      </c>
      <c r="H64" s="19">
        <v>0.36399999999999999</v>
      </c>
      <c r="I64" s="20">
        <v>3139</v>
      </c>
      <c r="J64" s="19">
        <v>0.63600000000000001</v>
      </c>
      <c r="K64" s="23">
        <v>4932</v>
      </c>
      <c r="L64" s="24">
        <v>2664</v>
      </c>
      <c r="M64" s="19">
        <v>0.39600000000000002</v>
      </c>
      <c r="N64" s="20">
        <v>4062</v>
      </c>
      <c r="O64" s="19">
        <v>0.60399999999999998</v>
      </c>
      <c r="P64" s="21">
        <v>6726</v>
      </c>
      <c r="Q64" s="22">
        <f>SUM(Q68,Q72,Q76,Q80)</f>
        <v>2357</v>
      </c>
      <c r="R64" s="19">
        <f t="shared" si="45"/>
        <v>0.39178856382978722</v>
      </c>
      <c r="S64" s="20">
        <f>SUM(S68,S72,S76,S80)</f>
        <v>3659</v>
      </c>
      <c r="T64" s="19">
        <f t="shared" si="46"/>
        <v>0.60821143617021278</v>
      </c>
      <c r="U64" s="25">
        <f t="shared" si="47"/>
        <v>6016</v>
      </c>
      <c r="V64" s="22">
        <f>SUM(V68,V72,V76,V80)</f>
        <v>2622</v>
      </c>
      <c r="W64" s="19">
        <f t="shared" si="48"/>
        <v>0.41122961104140526</v>
      </c>
      <c r="X64" s="20">
        <f>SUM(X68,X72,X76,X80)</f>
        <v>3754</v>
      </c>
      <c r="Y64" s="19">
        <f t="shared" si="49"/>
        <v>0.58877038895859468</v>
      </c>
      <c r="Z64" s="25">
        <f t="shared" si="50"/>
        <v>6376</v>
      </c>
      <c r="AA64" s="83">
        <f>SUM(AA68,AA72,AA76,AA80)</f>
        <v>2526</v>
      </c>
      <c r="AB64" s="81">
        <f t="shared" si="57"/>
        <v>0.41703813769192671</v>
      </c>
      <c r="AC64" s="84">
        <f>SUM(AC68,AC72,AC76,AC80)</f>
        <v>3531</v>
      </c>
      <c r="AD64" s="19">
        <f t="shared" si="52"/>
        <v>0.58296186230807334</v>
      </c>
      <c r="AE64" s="25">
        <f t="shared" si="53"/>
        <v>6057</v>
      </c>
      <c r="AF64" s="101">
        <f>SUM(AF68,AF72,AF76,AF80)</f>
        <v>2487</v>
      </c>
      <c r="AG64" s="102">
        <f t="shared" si="58"/>
        <v>0.41946365322988699</v>
      </c>
      <c r="AH64" s="103">
        <f>SUM(AH68,AH72,AH76,AH80)</f>
        <v>3442</v>
      </c>
      <c r="AI64" s="102">
        <f t="shared" si="55"/>
        <v>0.58053634677011301</v>
      </c>
      <c r="AJ64" s="104">
        <f t="shared" si="56"/>
        <v>5929</v>
      </c>
    </row>
    <row r="65" spans="1:36" s="11" customFormat="1" x14ac:dyDescent="0.4">
      <c r="A65" s="10"/>
      <c r="B65" s="147"/>
      <c r="C65" s="149"/>
      <c r="D65" s="149"/>
      <c r="E65" s="149" t="s">
        <v>146</v>
      </c>
      <c r="F65" s="149"/>
      <c r="G65" s="22">
        <v>2697</v>
      </c>
      <c r="H65" s="19">
        <v>0.34699999999999998</v>
      </c>
      <c r="I65" s="20">
        <v>5065</v>
      </c>
      <c r="J65" s="19">
        <v>0.65300000000000002</v>
      </c>
      <c r="K65" s="23">
        <v>7762</v>
      </c>
      <c r="L65" s="24">
        <v>2406</v>
      </c>
      <c r="M65" s="19">
        <v>0.32800000000000001</v>
      </c>
      <c r="N65" s="20">
        <v>4934</v>
      </c>
      <c r="O65" s="19">
        <v>0.67200000000000004</v>
      </c>
      <c r="P65" s="21">
        <v>7340</v>
      </c>
      <c r="Q65" s="22">
        <f>SUM(Q69,Q73,Q77,Q81)</f>
        <v>2552</v>
      </c>
      <c r="R65" s="19">
        <f t="shared" si="45"/>
        <v>0.31741293532338311</v>
      </c>
      <c r="S65" s="20">
        <f>SUM(S69,S73,S77,S81)</f>
        <v>5488</v>
      </c>
      <c r="T65" s="19">
        <f t="shared" si="46"/>
        <v>0.68258706467661689</v>
      </c>
      <c r="U65" s="25">
        <f t="shared" si="47"/>
        <v>8040</v>
      </c>
      <c r="V65" s="22">
        <f>SUM(V69,V73,V77,V81)</f>
        <v>2798</v>
      </c>
      <c r="W65" s="19">
        <f t="shared" si="48"/>
        <v>0.34339715267550319</v>
      </c>
      <c r="X65" s="20">
        <f>SUM(X69,X73,X77,X81)</f>
        <v>5350</v>
      </c>
      <c r="Y65" s="19">
        <f t="shared" si="49"/>
        <v>0.65660284732449681</v>
      </c>
      <c r="Z65" s="25">
        <f t="shared" si="50"/>
        <v>8148</v>
      </c>
      <c r="AA65" s="83">
        <f>SUM(AA69,AA73,AA77,AA81)</f>
        <v>2520</v>
      </c>
      <c r="AB65" s="81">
        <f t="shared" si="57"/>
        <v>0.32714526807737243</v>
      </c>
      <c r="AC65" s="84">
        <f>SUM(AC69,AC73,AC77,AC81)</f>
        <v>5183</v>
      </c>
      <c r="AD65" s="19">
        <f t="shared" si="52"/>
        <v>0.67285473192262757</v>
      </c>
      <c r="AE65" s="25">
        <f t="shared" si="53"/>
        <v>7703</v>
      </c>
      <c r="AF65" s="101">
        <f>SUM(AF69,AF73,AF77,AF81)</f>
        <v>2591</v>
      </c>
      <c r="AG65" s="102">
        <f t="shared" si="58"/>
        <v>0.32714646464646463</v>
      </c>
      <c r="AH65" s="103">
        <f>SUM(AH69,AH73,AH77,AH81)</f>
        <v>5329</v>
      </c>
      <c r="AI65" s="102">
        <f t="shared" si="55"/>
        <v>0.67285353535353531</v>
      </c>
      <c r="AJ65" s="104">
        <f t="shared" si="56"/>
        <v>7920</v>
      </c>
    </row>
    <row r="66" spans="1:36" s="11" customFormat="1" x14ac:dyDescent="0.4">
      <c r="A66" s="10"/>
      <c r="B66" s="147"/>
      <c r="C66" s="149"/>
      <c r="D66" s="149" t="s">
        <v>151</v>
      </c>
      <c r="E66" s="149" t="s">
        <v>143</v>
      </c>
      <c r="F66" s="149"/>
      <c r="G66" s="15">
        <v>416</v>
      </c>
      <c r="H66" s="19">
        <v>0.66200000000000003</v>
      </c>
      <c r="I66" s="13">
        <v>212</v>
      </c>
      <c r="J66" s="19">
        <v>0.33800000000000002</v>
      </c>
      <c r="K66" s="16">
        <v>628</v>
      </c>
      <c r="L66" s="17">
        <v>403</v>
      </c>
      <c r="M66" s="19">
        <v>0.65600000000000003</v>
      </c>
      <c r="N66" s="13">
        <v>211</v>
      </c>
      <c r="O66" s="19">
        <v>0.34399999999999997</v>
      </c>
      <c r="P66" s="14">
        <v>614</v>
      </c>
      <c r="Q66" s="22">
        <f>SUM(Q67:Q68)</f>
        <v>332</v>
      </c>
      <c r="R66" s="19">
        <f>Q66/U66</f>
        <v>0.66267465069860276</v>
      </c>
      <c r="S66" s="13">
        <f>SUM(S67:S68)</f>
        <v>169</v>
      </c>
      <c r="T66" s="19">
        <f t="shared" si="46"/>
        <v>0.33732534930139718</v>
      </c>
      <c r="U66" s="25">
        <f t="shared" si="47"/>
        <v>501</v>
      </c>
      <c r="V66" s="22">
        <f>SUM(V67:V68)</f>
        <v>398</v>
      </c>
      <c r="W66" s="19">
        <f>V66/Z66</f>
        <v>0.6768707482993197</v>
      </c>
      <c r="X66" s="13">
        <f>SUM(X67:X68)</f>
        <v>190</v>
      </c>
      <c r="Y66" s="19">
        <f t="shared" si="49"/>
        <v>0.3231292517006803</v>
      </c>
      <c r="Z66" s="25">
        <f t="shared" si="50"/>
        <v>588</v>
      </c>
      <c r="AA66" s="83">
        <f>SUM(AA67:AA68)</f>
        <v>418</v>
      </c>
      <c r="AB66" s="81">
        <f>AA66/AE66</f>
        <v>0.68078175895765469</v>
      </c>
      <c r="AC66" s="82">
        <f>SUM(AC67:AC68)</f>
        <v>196</v>
      </c>
      <c r="AD66" s="19">
        <f t="shared" si="52"/>
        <v>0.31921824104234525</v>
      </c>
      <c r="AE66" s="25">
        <f t="shared" si="53"/>
        <v>614</v>
      </c>
      <c r="AF66" s="101">
        <f>SUM(AF67:AF68)</f>
        <v>427</v>
      </c>
      <c r="AG66" s="102">
        <f>AF66/AJ66</f>
        <v>0.68320000000000003</v>
      </c>
      <c r="AH66" s="103">
        <f>SUM(AH67:AH68)</f>
        <v>198</v>
      </c>
      <c r="AI66" s="102">
        <f t="shared" si="55"/>
        <v>0.31680000000000003</v>
      </c>
      <c r="AJ66" s="104">
        <f t="shared" si="56"/>
        <v>625</v>
      </c>
    </row>
    <row r="67" spans="1:36" s="11" customFormat="1" x14ac:dyDescent="0.4">
      <c r="A67" s="10"/>
      <c r="B67" s="147"/>
      <c r="C67" s="149"/>
      <c r="D67" s="149"/>
      <c r="E67" s="149"/>
      <c r="F67" s="26" t="s">
        <v>144</v>
      </c>
      <c r="G67" s="15">
        <v>76</v>
      </c>
      <c r="H67" s="19">
        <v>0.72399999999999998</v>
      </c>
      <c r="I67" s="13">
        <v>29</v>
      </c>
      <c r="J67" s="19">
        <v>0.27600000000000002</v>
      </c>
      <c r="K67" s="16">
        <v>105</v>
      </c>
      <c r="L67" s="17">
        <v>92</v>
      </c>
      <c r="M67" s="19">
        <v>0.748</v>
      </c>
      <c r="N67" s="13">
        <v>31</v>
      </c>
      <c r="O67" s="19">
        <v>0.252</v>
      </c>
      <c r="P67" s="14">
        <v>123</v>
      </c>
      <c r="Q67" s="15">
        <v>54</v>
      </c>
      <c r="R67" s="19">
        <f t="shared" si="45"/>
        <v>0.79411764705882348</v>
      </c>
      <c r="S67" s="13">
        <v>14</v>
      </c>
      <c r="T67" s="19">
        <f t="shared" si="46"/>
        <v>0.20588235294117646</v>
      </c>
      <c r="U67" s="25">
        <f t="shared" si="47"/>
        <v>68</v>
      </c>
      <c r="V67" s="15">
        <v>66</v>
      </c>
      <c r="W67" s="19">
        <f t="shared" si="48"/>
        <v>0.82499999999999996</v>
      </c>
      <c r="X67" s="13">
        <v>14</v>
      </c>
      <c r="Y67" s="19">
        <f t="shared" si="49"/>
        <v>0.17499999999999999</v>
      </c>
      <c r="Z67" s="25">
        <f t="shared" si="50"/>
        <v>80</v>
      </c>
      <c r="AA67" s="80">
        <v>69</v>
      </c>
      <c r="AB67" s="81">
        <f t="shared" ref="AB67:AB74" si="59">AA67/AE67</f>
        <v>0.80232558139534882</v>
      </c>
      <c r="AC67" s="82">
        <v>17</v>
      </c>
      <c r="AD67" s="19">
        <f t="shared" si="52"/>
        <v>0.19767441860465115</v>
      </c>
      <c r="AE67" s="25">
        <f t="shared" si="53"/>
        <v>86</v>
      </c>
      <c r="AF67" s="101">
        <v>69</v>
      </c>
      <c r="AG67" s="102">
        <f t="shared" ref="AG67:AG74" si="60">AF67/AJ67</f>
        <v>0.7931034482758621</v>
      </c>
      <c r="AH67" s="103">
        <v>18</v>
      </c>
      <c r="AI67" s="102">
        <f t="shared" si="55"/>
        <v>0.20689655172413793</v>
      </c>
      <c r="AJ67" s="104">
        <f t="shared" si="56"/>
        <v>87</v>
      </c>
    </row>
    <row r="68" spans="1:36" s="11" customFormat="1" x14ac:dyDescent="0.4">
      <c r="A68" s="10"/>
      <c r="B68" s="147"/>
      <c r="C68" s="149"/>
      <c r="D68" s="149"/>
      <c r="E68" s="149"/>
      <c r="F68" s="26" t="s">
        <v>145</v>
      </c>
      <c r="G68" s="15">
        <v>340</v>
      </c>
      <c r="H68" s="19">
        <v>0.65</v>
      </c>
      <c r="I68" s="13">
        <v>183</v>
      </c>
      <c r="J68" s="19">
        <v>0.35</v>
      </c>
      <c r="K68" s="16">
        <v>523</v>
      </c>
      <c r="L68" s="17">
        <v>311</v>
      </c>
      <c r="M68" s="19">
        <v>0.63300000000000001</v>
      </c>
      <c r="N68" s="13">
        <v>180</v>
      </c>
      <c r="O68" s="19">
        <v>0.36699999999999999</v>
      </c>
      <c r="P68" s="14">
        <v>491</v>
      </c>
      <c r="Q68" s="15">
        <v>278</v>
      </c>
      <c r="R68" s="19">
        <f t="shared" si="45"/>
        <v>0.64203233256351044</v>
      </c>
      <c r="S68" s="13">
        <v>155</v>
      </c>
      <c r="T68" s="19">
        <f t="shared" si="46"/>
        <v>0.35796766743648961</v>
      </c>
      <c r="U68" s="25">
        <f t="shared" si="47"/>
        <v>433</v>
      </c>
      <c r="V68" s="15">
        <v>332</v>
      </c>
      <c r="W68" s="19">
        <f t="shared" si="48"/>
        <v>0.65354330708661412</v>
      </c>
      <c r="X68" s="13">
        <v>176</v>
      </c>
      <c r="Y68" s="19">
        <f t="shared" si="49"/>
        <v>0.34645669291338582</v>
      </c>
      <c r="Z68" s="25">
        <f t="shared" si="50"/>
        <v>508</v>
      </c>
      <c r="AA68" s="80">
        <v>349</v>
      </c>
      <c r="AB68" s="81">
        <f t="shared" si="59"/>
        <v>0.66098484848484851</v>
      </c>
      <c r="AC68" s="82">
        <v>179</v>
      </c>
      <c r="AD68" s="19">
        <f t="shared" si="52"/>
        <v>0.33901515151515149</v>
      </c>
      <c r="AE68" s="25">
        <f t="shared" si="53"/>
        <v>528</v>
      </c>
      <c r="AF68" s="101">
        <v>358</v>
      </c>
      <c r="AG68" s="102">
        <f t="shared" si="60"/>
        <v>0.66542750929368033</v>
      </c>
      <c r="AH68" s="103">
        <v>180</v>
      </c>
      <c r="AI68" s="102">
        <f t="shared" si="55"/>
        <v>0.33457249070631973</v>
      </c>
      <c r="AJ68" s="104">
        <f t="shared" si="56"/>
        <v>538</v>
      </c>
    </row>
    <row r="69" spans="1:36" s="11" customFormat="1" x14ac:dyDescent="0.4">
      <c r="A69" s="10"/>
      <c r="B69" s="147"/>
      <c r="C69" s="149"/>
      <c r="D69" s="149"/>
      <c r="E69" s="149" t="s">
        <v>146</v>
      </c>
      <c r="F69" s="149"/>
      <c r="G69" s="15">
        <v>651</v>
      </c>
      <c r="H69" s="19">
        <v>0.72799999999999998</v>
      </c>
      <c r="I69" s="13">
        <v>243</v>
      </c>
      <c r="J69" s="19">
        <v>0.27200000000000002</v>
      </c>
      <c r="K69" s="16">
        <v>894</v>
      </c>
      <c r="L69" s="17">
        <v>566</v>
      </c>
      <c r="M69" s="19">
        <v>0.65500000000000003</v>
      </c>
      <c r="N69" s="13">
        <v>298</v>
      </c>
      <c r="O69" s="19">
        <v>0.34499999999999997</v>
      </c>
      <c r="P69" s="14">
        <v>864</v>
      </c>
      <c r="Q69" s="15">
        <v>283</v>
      </c>
      <c r="R69" s="19">
        <f t="shared" si="45"/>
        <v>0.72378516624040923</v>
      </c>
      <c r="S69" s="13">
        <v>108</v>
      </c>
      <c r="T69" s="19">
        <f t="shared" si="46"/>
        <v>0.27621483375959077</v>
      </c>
      <c r="U69" s="25">
        <f t="shared" si="47"/>
        <v>391</v>
      </c>
      <c r="V69" s="15">
        <v>374</v>
      </c>
      <c r="W69" s="19">
        <f t="shared" si="48"/>
        <v>0.75862068965517238</v>
      </c>
      <c r="X69" s="13">
        <v>119</v>
      </c>
      <c r="Y69" s="19">
        <f t="shared" si="49"/>
        <v>0.2413793103448276</v>
      </c>
      <c r="Z69" s="25">
        <f t="shared" si="50"/>
        <v>493</v>
      </c>
      <c r="AA69" s="80">
        <v>360</v>
      </c>
      <c r="AB69" s="81">
        <f t="shared" si="59"/>
        <v>0.7610993657505285</v>
      </c>
      <c r="AC69" s="82">
        <v>113</v>
      </c>
      <c r="AD69" s="19">
        <f t="shared" si="52"/>
        <v>0.23890063424947147</v>
      </c>
      <c r="AE69" s="25">
        <f t="shared" si="53"/>
        <v>473</v>
      </c>
      <c r="AF69" s="101">
        <v>406</v>
      </c>
      <c r="AG69" s="102">
        <f t="shared" si="60"/>
        <v>0.73285198555956677</v>
      </c>
      <c r="AH69" s="103">
        <v>148</v>
      </c>
      <c r="AI69" s="102">
        <f t="shared" si="55"/>
        <v>0.26714801444043323</v>
      </c>
      <c r="AJ69" s="104">
        <f t="shared" si="56"/>
        <v>554</v>
      </c>
    </row>
    <row r="70" spans="1:36" s="11" customFormat="1" x14ac:dyDescent="0.4">
      <c r="A70" s="10"/>
      <c r="B70" s="147"/>
      <c r="C70" s="149"/>
      <c r="D70" s="149" t="s">
        <v>152</v>
      </c>
      <c r="E70" s="149" t="s">
        <v>143</v>
      </c>
      <c r="F70" s="149"/>
      <c r="G70" s="22">
        <v>1227</v>
      </c>
      <c r="H70" s="19">
        <v>0.29399999999999998</v>
      </c>
      <c r="I70" s="20">
        <v>2940</v>
      </c>
      <c r="J70" s="19">
        <v>0.70599999999999996</v>
      </c>
      <c r="K70" s="23">
        <v>4167</v>
      </c>
      <c r="L70" s="24">
        <v>2123</v>
      </c>
      <c r="M70" s="19">
        <v>0.35199999999999998</v>
      </c>
      <c r="N70" s="20">
        <v>3915</v>
      </c>
      <c r="O70" s="19">
        <v>0.64800000000000002</v>
      </c>
      <c r="P70" s="21">
        <v>6038</v>
      </c>
      <c r="Q70" s="22">
        <f>SUM(Q71:Q72)</f>
        <v>1877</v>
      </c>
      <c r="R70" s="19">
        <f t="shared" si="45"/>
        <v>0.3458632762115349</v>
      </c>
      <c r="S70" s="13">
        <f>SUM(S71:S72)</f>
        <v>3550</v>
      </c>
      <c r="T70" s="19">
        <f t="shared" si="46"/>
        <v>0.6541367237884651</v>
      </c>
      <c r="U70" s="25">
        <f t="shared" si="47"/>
        <v>5427</v>
      </c>
      <c r="V70" s="22">
        <f>SUM(V71:V72)</f>
        <v>1934</v>
      </c>
      <c r="W70" s="19">
        <f t="shared" si="48"/>
        <v>0.35388838060384264</v>
      </c>
      <c r="X70" s="13">
        <f>SUM(X71:X72)</f>
        <v>3531</v>
      </c>
      <c r="Y70" s="19">
        <f t="shared" si="49"/>
        <v>0.64611161939615736</v>
      </c>
      <c r="Z70" s="25">
        <f t="shared" si="50"/>
        <v>5465</v>
      </c>
      <c r="AA70" s="83">
        <f>SUM(AA71:AA72)</f>
        <v>1814</v>
      </c>
      <c r="AB70" s="81">
        <f t="shared" si="59"/>
        <v>0.35402029664324747</v>
      </c>
      <c r="AC70" s="82">
        <f>SUM(AC71:AC72)</f>
        <v>3310</v>
      </c>
      <c r="AD70" s="19">
        <f t="shared" si="52"/>
        <v>0.64597970335675259</v>
      </c>
      <c r="AE70" s="25">
        <f t="shared" si="53"/>
        <v>5124</v>
      </c>
      <c r="AF70" s="101">
        <f>SUM(AF71:AF72)</f>
        <v>1801</v>
      </c>
      <c r="AG70" s="102">
        <f t="shared" si="60"/>
        <v>0.35776718315454908</v>
      </c>
      <c r="AH70" s="103">
        <f>SUM(AH71:AH72)</f>
        <v>3233</v>
      </c>
      <c r="AI70" s="102">
        <f t="shared" si="55"/>
        <v>0.64223281684545097</v>
      </c>
      <c r="AJ70" s="104">
        <f t="shared" si="56"/>
        <v>5034</v>
      </c>
    </row>
    <row r="71" spans="1:36" s="11" customFormat="1" x14ac:dyDescent="0.4">
      <c r="A71" s="10"/>
      <c r="B71" s="147"/>
      <c r="C71" s="149"/>
      <c r="D71" s="149"/>
      <c r="E71" s="149"/>
      <c r="F71" s="26" t="s">
        <v>144</v>
      </c>
      <c r="G71" s="15">
        <v>100</v>
      </c>
      <c r="H71" s="19">
        <v>0.50800000000000001</v>
      </c>
      <c r="I71" s="13">
        <v>97</v>
      </c>
      <c r="J71" s="19">
        <v>0.49199999999999999</v>
      </c>
      <c r="K71" s="16">
        <v>197</v>
      </c>
      <c r="L71" s="17">
        <v>112</v>
      </c>
      <c r="M71" s="19">
        <v>0.44400000000000001</v>
      </c>
      <c r="N71" s="13">
        <v>140</v>
      </c>
      <c r="O71" s="19">
        <v>0.55600000000000005</v>
      </c>
      <c r="P71" s="14">
        <v>252</v>
      </c>
      <c r="Q71" s="15">
        <v>109</v>
      </c>
      <c r="R71" s="19">
        <f t="shared" si="45"/>
        <v>0.42578125</v>
      </c>
      <c r="S71" s="13">
        <v>147</v>
      </c>
      <c r="T71" s="19">
        <f t="shared" si="46"/>
        <v>0.57421875</v>
      </c>
      <c r="U71" s="25">
        <f t="shared" si="47"/>
        <v>256</v>
      </c>
      <c r="V71" s="15">
        <v>112</v>
      </c>
      <c r="W71" s="19">
        <f t="shared" si="48"/>
        <v>0.42585551330798477</v>
      </c>
      <c r="X71" s="13">
        <v>151</v>
      </c>
      <c r="Y71" s="19">
        <f t="shared" si="49"/>
        <v>0.57414448669201523</v>
      </c>
      <c r="Z71" s="25">
        <f t="shared" si="50"/>
        <v>263</v>
      </c>
      <c r="AA71" s="80">
        <v>107</v>
      </c>
      <c r="AB71" s="81">
        <f t="shared" si="59"/>
        <v>0.41153846153846152</v>
      </c>
      <c r="AC71" s="82">
        <v>153</v>
      </c>
      <c r="AD71" s="19">
        <f t="shared" si="52"/>
        <v>0.58846153846153848</v>
      </c>
      <c r="AE71" s="25">
        <f t="shared" si="53"/>
        <v>260</v>
      </c>
      <c r="AF71" s="101">
        <v>121</v>
      </c>
      <c r="AG71" s="102">
        <f t="shared" si="60"/>
        <v>0.43525179856115109</v>
      </c>
      <c r="AH71" s="103">
        <v>157</v>
      </c>
      <c r="AI71" s="102">
        <f t="shared" si="55"/>
        <v>0.56474820143884896</v>
      </c>
      <c r="AJ71" s="104">
        <f t="shared" si="56"/>
        <v>278</v>
      </c>
    </row>
    <row r="72" spans="1:36" s="11" customFormat="1" x14ac:dyDescent="0.4">
      <c r="A72" s="10"/>
      <c r="B72" s="147"/>
      <c r="C72" s="149"/>
      <c r="D72" s="149"/>
      <c r="E72" s="149"/>
      <c r="F72" s="26" t="s">
        <v>145</v>
      </c>
      <c r="G72" s="22">
        <v>1127</v>
      </c>
      <c r="H72" s="19">
        <v>0.28399999999999997</v>
      </c>
      <c r="I72" s="20">
        <v>2843</v>
      </c>
      <c r="J72" s="19">
        <v>0.71599999999999997</v>
      </c>
      <c r="K72" s="23">
        <v>3970</v>
      </c>
      <c r="L72" s="24">
        <v>2011</v>
      </c>
      <c r="M72" s="19">
        <v>0.34799999999999998</v>
      </c>
      <c r="N72" s="20">
        <v>3775</v>
      </c>
      <c r="O72" s="19">
        <v>0.65200000000000002</v>
      </c>
      <c r="P72" s="21">
        <v>5786</v>
      </c>
      <c r="Q72" s="22">
        <v>1768</v>
      </c>
      <c r="R72" s="19">
        <f t="shared" si="45"/>
        <v>0.34190678785534712</v>
      </c>
      <c r="S72" s="20">
        <v>3403</v>
      </c>
      <c r="T72" s="19">
        <f t="shared" si="46"/>
        <v>0.65809321214465288</v>
      </c>
      <c r="U72" s="25">
        <f t="shared" si="47"/>
        <v>5171</v>
      </c>
      <c r="V72" s="15">
        <v>1822</v>
      </c>
      <c r="W72" s="19">
        <f t="shared" si="48"/>
        <v>0.35024990388312188</v>
      </c>
      <c r="X72" s="13">
        <v>3380</v>
      </c>
      <c r="Y72" s="19">
        <f t="shared" si="49"/>
        <v>0.64975009611687817</v>
      </c>
      <c r="Z72" s="25">
        <f t="shared" si="50"/>
        <v>5202</v>
      </c>
      <c r="AA72" s="80">
        <v>1707</v>
      </c>
      <c r="AB72" s="81">
        <f t="shared" si="59"/>
        <v>0.35094572368421051</v>
      </c>
      <c r="AC72" s="82">
        <v>3157</v>
      </c>
      <c r="AD72" s="19">
        <f t="shared" si="52"/>
        <v>0.64905427631578949</v>
      </c>
      <c r="AE72" s="25">
        <f t="shared" si="53"/>
        <v>4864</v>
      </c>
      <c r="AF72" s="101">
        <v>1680</v>
      </c>
      <c r="AG72" s="102">
        <f t="shared" si="60"/>
        <v>0.35323801513877207</v>
      </c>
      <c r="AH72" s="103">
        <v>3076</v>
      </c>
      <c r="AI72" s="102">
        <f t="shared" si="55"/>
        <v>0.64676198486122793</v>
      </c>
      <c r="AJ72" s="104">
        <f t="shared" si="56"/>
        <v>4756</v>
      </c>
    </row>
    <row r="73" spans="1:36" s="11" customFormat="1" x14ac:dyDescent="0.4">
      <c r="A73" s="10"/>
      <c r="B73" s="147"/>
      <c r="C73" s="149"/>
      <c r="D73" s="149"/>
      <c r="E73" s="149" t="s">
        <v>146</v>
      </c>
      <c r="F73" s="149"/>
      <c r="G73" s="22">
        <v>1935</v>
      </c>
      <c r="H73" s="19">
        <v>0.28899999999999998</v>
      </c>
      <c r="I73" s="20">
        <v>4760</v>
      </c>
      <c r="J73" s="19">
        <v>0.71099999999999997</v>
      </c>
      <c r="K73" s="23">
        <v>6695</v>
      </c>
      <c r="L73" s="24">
        <v>1721</v>
      </c>
      <c r="M73" s="19">
        <v>0.27300000000000002</v>
      </c>
      <c r="N73" s="20">
        <v>4572</v>
      </c>
      <c r="O73" s="19">
        <v>0.72699999999999998</v>
      </c>
      <c r="P73" s="21">
        <v>6293</v>
      </c>
      <c r="Q73" s="22">
        <v>2193</v>
      </c>
      <c r="R73" s="19">
        <f t="shared" si="45"/>
        <v>0.29263410728582867</v>
      </c>
      <c r="S73" s="20">
        <v>5301</v>
      </c>
      <c r="T73" s="19">
        <f t="shared" si="46"/>
        <v>0.70736589271417138</v>
      </c>
      <c r="U73" s="25">
        <f t="shared" si="47"/>
        <v>7494</v>
      </c>
      <c r="V73" s="15">
        <v>2163</v>
      </c>
      <c r="W73" s="19">
        <f t="shared" si="48"/>
        <v>0.29504842449870411</v>
      </c>
      <c r="X73" s="13">
        <v>5168</v>
      </c>
      <c r="Y73" s="19">
        <f t="shared" si="49"/>
        <v>0.70495157550129584</v>
      </c>
      <c r="Z73" s="25">
        <f t="shared" si="50"/>
        <v>7331</v>
      </c>
      <c r="AA73" s="80">
        <v>1928</v>
      </c>
      <c r="AB73" s="81">
        <f t="shared" si="59"/>
        <v>0.27801009372746938</v>
      </c>
      <c r="AC73" s="82">
        <v>5007</v>
      </c>
      <c r="AD73" s="19">
        <f t="shared" si="52"/>
        <v>0.72198990627253068</v>
      </c>
      <c r="AE73" s="25">
        <f t="shared" si="53"/>
        <v>6935</v>
      </c>
      <c r="AF73" s="101">
        <v>1952</v>
      </c>
      <c r="AG73" s="102">
        <f t="shared" si="60"/>
        <v>0.274813459101788</v>
      </c>
      <c r="AH73" s="103">
        <v>5151</v>
      </c>
      <c r="AI73" s="102">
        <f t="shared" si="55"/>
        <v>0.725186540898212</v>
      </c>
      <c r="AJ73" s="104">
        <f t="shared" si="56"/>
        <v>7103</v>
      </c>
    </row>
    <row r="74" spans="1:36" s="11" customFormat="1" x14ac:dyDescent="0.4">
      <c r="A74" s="10"/>
      <c r="B74" s="147"/>
      <c r="C74" s="149"/>
      <c r="D74" s="149" t="s">
        <v>153</v>
      </c>
      <c r="E74" s="149" t="s">
        <v>143</v>
      </c>
      <c r="F74" s="149"/>
      <c r="G74" s="15">
        <v>83</v>
      </c>
      <c r="H74" s="19">
        <v>0.66400000000000003</v>
      </c>
      <c r="I74" s="13">
        <v>42</v>
      </c>
      <c r="J74" s="19">
        <v>0.33600000000000002</v>
      </c>
      <c r="K74" s="16">
        <v>125</v>
      </c>
      <c r="L74" s="17">
        <v>83</v>
      </c>
      <c r="M74" s="19">
        <v>0.66400000000000003</v>
      </c>
      <c r="N74" s="13">
        <v>42</v>
      </c>
      <c r="O74" s="19">
        <v>0.33600000000000002</v>
      </c>
      <c r="P74" s="14">
        <v>125</v>
      </c>
      <c r="Q74" s="22">
        <f>SUM(Q75:Q76)</f>
        <v>100</v>
      </c>
      <c r="R74" s="19">
        <f t="shared" si="45"/>
        <v>0.67114093959731547</v>
      </c>
      <c r="S74" s="13">
        <f>SUM(S75:S76)</f>
        <v>49</v>
      </c>
      <c r="T74" s="19">
        <f t="shared" si="46"/>
        <v>0.32885906040268459</v>
      </c>
      <c r="U74" s="25">
        <f t="shared" si="47"/>
        <v>149</v>
      </c>
      <c r="V74" s="22">
        <f>SUM(V75:V76)</f>
        <v>244</v>
      </c>
      <c r="W74" s="19">
        <f t="shared" si="48"/>
        <v>0.62724935732647813</v>
      </c>
      <c r="X74" s="13">
        <f>SUM(X75:X76)</f>
        <v>145</v>
      </c>
      <c r="Y74" s="19">
        <f t="shared" si="49"/>
        <v>0.37275064267352187</v>
      </c>
      <c r="Z74" s="25">
        <f t="shared" si="50"/>
        <v>389</v>
      </c>
      <c r="AA74" s="83">
        <f>SUM(AA75:AA76)</f>
        <v>233</v>
      </c>
      <c r="AB74" s="81">
        <f t="shared" si="59"/>
        <v>0.64364640883977897</v>
      </c>
      <c r="AC74" s="82">
        <f>SUM(AC75:AC76)</f>
        <v>129</v>
      </c>
      <c r="AD74" s="19">
        <f t="shared" si="52"/>
        <v>0.35635359116022097</v>
      </c>
      <c r="AE74" s="25">
        <f t="shared" si="53"/>
        <v>362</v>
      </c>
      <c r="AF74" s="101">
        <f>SUM(AF75:AF76)</f>
        <v>240</v>
      </c>
      <c r="AG74" s="102">
        <f t="shared" si="60"/>
        <v>0.65395095367847411</v>
      </c>
      <c r="AH74" s="103">
        <f>SUM(AH75:AH76)</f>
        <v>127</v>
      </c>
      <c r="AI74" s="102">
        <f t="shared" si="55"/>
        <v>0.34604904632152589</v>
      </c>
      <c r="AJ74" s="104">
        <f t="shared" si="56"/>
        <v>367</v>
      </c>
    </row>
    <row r="75" spans="1:36" s="11" customFormat="1" x14ac:dyDescent="0.4">
      <c r="A75" s="10"/>
      <c r="B75" s="147"/>
      <c r="C75" s="149"/>
      <c r="D75" s="149"/>
      <c r="E75" s="149"/>
      <c r="F75" s="26" t="s">
        <v>144</v>
      </c>
      <c r="G75" s="15">
        <v>7</v>
      </c>
      <c r="H75" s="19">
        <v>1</v>
      </c>
      <c r="I75" s="13">
        <v>0</v>
      </c>
      <c r="J75" s="19">
        <v>0</v>
      </c>
      <c r="K75" s="16">
        <v>7</v>
      </c>
      <c r="L75" s="17">
        <v>7</v>
      </c>
      <c r="M75" s="19">
        <v>1</v>
      </c>
      <c r="N75" s="13">
        <v>0</v>
      </c>
      <c r="O75" s="19">
        <v>0</v>
      </c>
      <c r="P75" s="14">
        <v>7</v>
      </c>
      <c r="Q75" s="15">
        <v>6</v>
      </c>
      <c r="R75" s="19">
        <f t="shared" si="45"/>
        <v>1</v>
      </c>
      <c r="S75" s="13">
        <v>0</v>
      </c>
      <c r="T75" s="19">
        <f t="shared" si="46"/>
        <v>0</v>
      </c>
      <c r="U75" s="25">
        <f t="shared" si="47"/>
        <v>6</v>
      </c>
      <c r="V75" s="15">
        <v>24</v>
      </c>
      <c r="W75" s="19">
        <f>V75/Z75</f>
        <v>0.55813953488372092</v>
      </c>
      <c r="X75" s="13">
        <v>19</v>
      </c>
      <c r="Y75" s="19">
        <f t="shared" si="49"/>
        <v>0.44186046511627908</v>
      </c>
      <c r="Z75" s="25">
        <f t="shared" si="50"/>
        <v>43</v>
      </c>
      <c r="AA75" s="80">
        <v>39</v>
      </c>
      <c r="AB75" s="81">
        <f>AA75/AE75</f>
        <v>0.72222222222222221</v>
      </c>
      <c r="AC75" s="82">
        <v>15</v>
      </c>
      <c r="AD75" s="19">
        <f t="shared" si="52"/>
        <v>0.27777777777777779</v>
      </c>
      <c r="AE75" s="25">
        <f t="shared" si="53"/>
        <v>54</v>
      </c>
      <c r="AF75" s="101">
        <v>41</v>
      </c>
      <c r="AG75" s="102">
        <f>AF75/AJ75</f>
        <v>0.7592592592592593</v>
      </c>
      <c r="AH75" s="103">
        <v>13</v>
      </c>
      <c r="AI75" s="102">
        <f t="shared" si="55"/>
        <v>0.24074074074074073</v>
      </c>
      <c r="AJ75" s="104">
        <f t="shared" si="56"/>
        <v>54</v>
      </c>
    </row>
    <row r="76" spans="1:36" s="11" customFormat="1" x14ac:dyDescent="0.4">
      <c r="A76" s="10"/>
      <c r="B76" s="147"/>
      <c r="C76" s="149"/>
      <c r="D76" s="149"/>
      <c r="E76" s="149"/>
      <c r="F76" s="26" t="s">
        <v>145</v>
      </c>
      <c r="G76" s="15">
        <v>75</v>
      </c>
      <c r="H76" s="19">
        <v>0.64100000000000001</v>
      </c>
      <c r="I76" s="13">
        <v>42</v>
      </c>
      <c r="J76" s="19">
        <v>0.35899999999999999</v>
      </c>
      <c r="K76" s="16">
        <v>117</v>
      </c>
      <c r="L76" s="17">
        <v>76</v>
      </c>
      <c r="M76" s="19">
        <v>0.64400000000000002</v>
      </c>
      <c r="N76" s="13">
        <v>42</v>
      </c>
      <c r="O76" s="19">
        <v>0.35599999999999998</v>
      </c>
      <c r="P76" s="14">
        <v>118</v>
      </c>
      <c r="Q76" s="15">
        <v>94</v>
      </c>
      <c r="R76" s="19">
        <f t="shared" si="45"/>
        <v>0.65734265734265729</v>
      </c>
      <c r="S76" s="13">
        <v>49</v>
      </c>
      <c r="T76" s="19">
        <f t="shared" si="46"/>
        <v>0.34265734265734266</v>
      </c>
      <c r="U76" s="25">
        <f t="shared" si="47"/>
        <v>143</v>
      </c>
      <c r="V76" s="15">
        <v>220</v>
      </c>
      <c r="W76" s="19">
        <f t="shared" si="48"/>
        <v>0.63583815028901736</v>
      </c>
      <c r="X76" s="13">
        <v>126</v>
      </c>
      <c r="Y76" s="19">
        <f t="shared" si="49"/>
        <v>0.36416184971098264</v>
      </c>
      <c r="Z76" s="25">
        <f t="shared" si="50"/>
        <v>346</v>
      </c>
      <c r="AA76" s="80">
        <v>194</v>
      </c>
      <c r="AB76" s="81">
        <f t="shared" ref="AB76:AB81" si="61">AA76/AE76</f>
        <v>0.62987012987012991</v>
      </c>
      <c r="AC76" s="82">
        <v>114</v>
      </c>
      <c r="AD76" s="19">
        <f t="shared" si="52"/>
        <v>0.37012987012987014</v>
      </c>
      <c r="AE76" s="25">
        <f t="shared" si="53"/>
        <v>308</v>
      </c>
      <c r="AF76" s="101">
        <v>199</v>
      </c>
      <c r="AG76" s="102">
        <f t="shared" ref="AG76:AG81" si="62">AF76/AJ76</f>
        <v>0.63578274760383391</v>
      </c>
      <c r="AH76" s="103">
        <v>114</v>
      </c>
      <c r="AI76" s="102">
        <f t="shared" si="55"/>
        <v>0.36421725239616615</v>
      </c>
      <c r="AJ76" s="104">
        <f t="shared" si="56"/>
        <v>313</v>
      </c>
    </row>
    <row r="77" spans="1:36" s="11" customFormat="1" x14ac:dyDescent="0.4">
      <c r="A77" s="10"/>
      <c r="B77" s="147"/>
      <c r="C77" s="149"/>
      <c r="D77" s="149"/>
      <c r="E77" s="149" t="s">
        <v>146</v>
      </c>
      <c r="F77" s="149"/>
      <c r="G77" s="15">
        <v>30</v>
      </c>
      <c r="H77" s="19">
        <v>0.32600000000000001</v>
      </c>
      <c r="I77" s="13">
        <v>62</v>
      </c>
      <c r="J77" s="19">
        <v>0.67400000000000004</v>
      </c>
      <c r="K77" s="16">
        <v>92</v>
      </c>
      <c r="L77" s="17">
        <v>40</v>
      </c>
      <c r="M77" s="19">
        <v>0.38500000000000001</v>
      </c>
      <c r="N77" s="13">
        <v>64</v>
      </c>
      <c r="O77" s="19">
        <v>0.61499999999999999</v>
      </c>
      <c r="P77" s="14">
        <v>104</v>
      </c>
      <c r="Q77" s="15">
        <v>31</v>
      </c>
      <c r="R77" s="19">
        <f t="shared" si="45"/>
        <v>0.28971962616822428</v>
      </c>
      <c r="S77" s="13">
        <v>76</v>
      </c>
      <c r="T77" s="19">
        <f t="shared" si="46"/>
        <v>0.71028037383177567</v>
      </c>
      <c r="U77" s="25">
        <f t="shared" si="47"/>
        <v>107</v>
      </c>
      <c r="V77" s="15">
        <v>57</v>
      </c>
      <c r="W77" s="19">
        <f t="shared" si="48"/>
        <v>0.49137931034482757</v>
      </c>
      <c r="X77" s="13">
        <v>59</v>
      </c>
      <c r="Y77" s="19">
        <f t="shared" si="49"/>
        <v>0.50862068965517238</v>
      </c>
      <c r="Z77" s="25">
        <f t="shared" si="50"/>
        <v>116</v>
      </c>
      <c r="AA77" s="80">
        <v>25</v>
      </c>
      <c r="AB77" s="81">
        <f t="shared" si="61"/>
        <v>0.49019607843137253</v>
      </c>
      <c r="AC77" s="82">
        <v>26</v>
      </c>
      <c r="AD77" s="19">
        <f t="shared" si="52"/>
        <v>0.50980392156862742</v>
      </c>
      <c r="AE77" s="25">
        <f t="shared" si="53"/>
        <v>51</v>
      </c>
      <c r="AF77" s="101">
        <v>30</v>
      </c>
      <c r="AG77" s="102">
        <f t="shared" si="62"/>
        <v>0.52631578947368418</v>
      </c>
      <c r="AH77" s="103">
        <v>27</v>
      </c>
      <c r="AI77" s="102">
        <f t="shared" si="55"/>
        <v>0.47368421052631576</v>
      </c>
      <c r="AJ77" s="104">
        <f t="shared" si="56"/>
        <v>57</v>
      </c>
    </row>
    <row r="78" spans="1:36" s="11" customFormat="1" x14ac:dyDescent="0.4">
      <c r="A78" s="10"/>
      <c r="B78" s="147"/>
      <c r="C78" s="149"/>
      <c r="D78" s="149" t="s">
        <v>154</v>
      </c>
      <c r="E78" s="149" t="s">
        <v>143</v>
      </c>
      <c r="F78" s="149"/>
      <c r="G78" s="15">
        <v>271</v>
      </c>
      <c r="H78" s="19">
        <v>0.77</v>
      </c>
      <c r="I78" s="13">
        <v>81</v>
      </c>
      <c r="J78" s="19">
        <v>0.23</v>
      </c>
      <c r="K78" s="16">
        <v>352</v>
      </c>
      <c r="L78" s="17">
        <v>287</v>
      </c>
      <c r="M78" s="19">
        <v>0.77600000000000002</v>
      </c>
      <c r="N78" s="13">
        <v>83</v>
      </c>
      <c r="O78" s="19">
        <v>0.224</v>
      </c>
      <c r="P78" s="14">
        <v>370</v>
      </c>
      <c r="Q78" s="22">
        <f>SUM(Q79:Q80)</f>
        <v>239</v>
      </c>
      <c r="R78" s="19">
        <f t="shared" si="45"/>
        <v>0.7709677419354839</v>
      </c>
      <c r="S78" s="13">
        <f>SUM(S79:S80)</f>
        <v>71</v>
      </c>
      <c r="T78" s="19">
        <f t="shared" si="46"/>
        <v>0.22903225806451613</v>
      </c>
      <c r="U78" s="25">
        <f t="shared" si="47"/>
        <v>310</v>
      </c>
      <c r="V78" s="22">
        <f>SUM(V79:V80)</f>
        <v>279</v>
      </c>
      <c r="W78" s="19">
        <f t="shared" si="48"/>
        <v>0.75405405405405401</v>
      </c>
      <c r="X78" s="13">
        <f>SUM(X79:X80)</f>
        <v>91</v>
      </c>
      <c r="Y78" s="19">
        <f t="shared" si="49"/>
        <v>0.24594594594594596</v>
      </c>
      <c r="Z78" s="25">
        <f t="shared" si="50"/>
        <v>370</v>
      </c>
      <c r="AA78" s="83">
        <f>SUM(AA79:AA80)</f>
        <v>304</v>
      </c>
      <c r="AB78" s="81">
        <f t="shared" si="61"/>
        <v>0.75247524752475248</v>
      </c>
      <c r="AC78" s="82">
        <f>SUM(AC79:AC80)</f>
        <v>100</v>
      </c>
      <c r="AD78" s="19">
        <f t="shared" si="52"/>
        <v>0.24752475247524752</v>
      </c>
      <c r="AE78" s="25">
        <f t="shared" si="53"/>
        <v>404</v>
      </c>
      <c r="AF78" s="101">
        <f>SUM(AF79:AF80)</f>
        <v>277</v>
      </c>
      <c r="AG78" s="102">
        <f t="shared" si="62"/>
        <v>0.75067750677506773</v>
      </c>
      <c r="AH78" s="103">
        <f>SUM(AH79:AH80)</f>
        <v>92</v>
      </c>
      <c r="AI78" s="102">
        <f t="shared" si="55"/>
        <v>0.24932249322493225</v>
      </c>
      <c r="AJ78" s="104">
        <f t="shared" si="56"/>
        <v>369</v>
      </c>
    </row>
    <row r="79" spans="1:36" s="11" customFormat="1" x14ac:dyDescent="0.4">
      <c r="A79" s="10"/>
      <c r="B79" s="147"/>
      <c r="C79" s="149"/>
      <c r="D79" s="149"/>
      <c r="E79" s="149"/>
      <c r="F79" s="26" t="s">
        <v>144</v>
      </c>
      <c r="G79" s="15">
        <v>20</v>
      </c>
      <c r="H79" s="19">
        <v>0.57099999999999995</v>
      </c>
      <c r="I79" s="13">
        <v>15</v>
      </c>
      <c r="J79" s="19">
        <v>0.42899999999999999</v>
      </c>
      <c r="K79" s="16">
        <v>35</v>
      </c>
      <c r="L79" s="17">
        <v>21</v>
      </c>
      <c r="M79" s="19">
        <v>0.53800000000000003</v>
      </c>
      <c r="N79" s="13">
        <v>18</v>
      </c>
      <c r="O79" s="19">
        <v>0.46200000000000002</v>
      </c>
      <c r="P79" s="14">
        <v>39</v>
      </c>
      <c r="Q79" s="15">
        <v>22</v>
      </c>
      <c r="R79" s="19">
        <f t="shared" si="45"/>
        <v>0.53658536585365857</v>
      </c>
      <c r="S79" s="13">
        <v>19</v>
      </c>
      <c r="T79" s="19">
        <f t="shared" si="46"/>
        <v>0.46341463414634149</v>
      </c>
      <c r="U79" s="25">
        <f t="shared" si="47"/>
        <v>41</v>
      </c>
      <c r="V79" s="15">
        <v>31</v>
      </c>
      <c r="W79" s="19">
        <f t="shared" si="48"/>
        <v>0.62</v>
      </c>
      <c r="X79" s="13">
        <v>19</v>
      </c>
      <c r="Y79" s="19">
        <f t="shared" si="49"/>
        <v>0.38</v>
      </c>
      <c r="Z79" s="25">
        <f t="shared" si="50"/>
        <v>50</v>
      </c>
      <c r="AA79" s="80">
        <v>28</v>
      </c>
      <c r="AB79" s="81">
        <f t="shared" si="61"/>
        <v>0.5957446808510638</v>
      </c>
      <c r="AC79" s="82">
        <v>19</v>
      </c>
      <c r="AD79" s="19">
        <f t="shared" si="52"/>
        <v>0.40425531914893614</v>
      </c>
      <c r="AE79" s="25">
        <f t="shared" si="53"/>
        <v>47</v>
      </c>
      <c r="AF79" s="101">
        <v>27</v>
      </c>
      <c r="AG79" s="102">
        <f t="shared" si="62"/>
        <v>0.57446808510638303</v>
      </c>
      <c r="AH79" s="103">
        <v>20</v>
      </c>
      <c r="AI79" s="102">
        <f t="shared" si="55"/>
        <v>0.42553191489361702</v>
      </c>
      <c r="AJ79" s="104">
        <f t="shared" si="56"/>
        <v>47</v>
      </c>
    </row>
    <row r="80" spans="1:36" s="11" customFormat="1" x14ac:dyDescent="0.4">
      <c r="A80" s="10"/>
      <c r="B80" s="147"/>
      <c r="C80" s="149"/>
      <c r="D80" s="149"/>
      <c r="E80" s="149"/>
      <c r="F80" s="26" t="s">
        <v>145</v>
      </c>
      <c r="G80" s="15">
        <v>251</v>
      </c>
      <c r="H80" s="19">
        <v>0.78</v>
      </c>
      <c r="I80" s="13">
        <v>71</v>
      </c>
      <c r="J80" s="19">
        <v>0.22</v>
      </c>
      <c r="K80" s="16">
        <v>322</v>
      </c>
      <c r="L80" s="17">
        <v>266</v>
      </c>
      <c r="M80" s="19">
        <v>0.80400000000000005</v>
      </c>
      <c r="N80" s="13">
        <v>65</v>
      </c>
      <c r="O80" s="19">
        <v>0.19600000000000001</v>
      </c>
      <c r="P80" s="14">
        <v>331</v>
      </c>
      <c r="Q80" s="15">
        <v>217</v>
      </c>
      <c r="R80" s="19">
        <f t="shared" si="45"/>
        <v>0.80669144981412644</v>
      </c>
      <c r="S80" s="13">
        <v>52</v>
      </c>
      <c r="T80" s="19">
        <f t="shared" si="46"/>
        <v>0.19330855018587362</v>
      </c>
      <c r="U80" s="25">
        <f t="shared" si="47"/>
        <v>269</v>
      </c>
      <c r="V80" s="15">
        <v>248</v>
      </c>
      <c r="W80" s="19">
        <f t="shared" si="48"/>
        <v>0.77500000000000002</v>
      </c>
      <c r="X80" s="13">
        <v>72</v>
      </c>
      <c r="Y80" s="19">
        <f t="shared" si="49"/>
        <v>0.22500000000000001</v>
      </c>
      <c r="Z80" s="25">
        <f t="shared" si="50"/>
        <v>320</v>
      </c>
      <c r="AA80" s="80">
        <v>276</v>
      </c>
      <c r="AB80" s="81">
        <f t="shared" si="61"/>
        <v>0.77310924369747902</v>
      </c>
      <c r="AC80" s="82">
        <v>81</v>
      </c>
      <c r="AD80" s="19">
        <f t="shared" si="52"/>
        <v>0.22689075630252101</v>
      </c>
      <c r="AE80" s="25">
        <f t="shared" si="53"/>
        <v>357</v>
      </c>
      <c r="AF80" s="101">
        <v>250</v>
      </c>
      <c r="AG80" s="102">
        <f t="shared" si="62"/>
        <v>0.77639751552795033</v>
      </c>
      <c r="AH80" s="103">
        <v>72</v>
      </c>
      <c r="AI80" s="102">
        <f t="shared" si="55"/>
        <v>0.2236024844720497</v>
      </c>
      <c r="AJ80" s="104">
        <f t="shared" si="56"/>
        <v>322</v>
      </c>
    </row>
    <row r="81" spans="1:36" s="11" customFormat="1" x14ac:dyDescent="0.4">
      <c r="A81" s="10"/>
      <c r="B81" s="148"/>
      <c r="C81" s="149"/>
      <c r="D81" s="149"/>
      <c r="E81" s="149" t="s">
        <v>146</v>
      </c>
      <c r="F81" s="149"/>
      <c r="G81" s="15">
        <v>81</v>
      </c>
      <c r="H81" s="19">
        <v>1</v>
      </c>
      <c r="I81" s="13">
        <v>0</v>
      </c>
      <c r="J81" s="19">
        <v>0</v>
      </c>
      <c r="K81" s="16">
        <v>81</v>
      </c>
      <c r="L81" s="17">
        <v>79</v>
      </c>
      <c r="M81" s="19">
        <v>1</v>
      </c>
      <c r="N81" s="13">
        <v>0</v>
      </c>
      <c r="O81" s="19">
        <v>0</v>
      </c>
      <c r="P81" s="14">
        <v>79</v>
      </c>
      <c r="Q81" s="15">
        <v>45</v>
      </c>
      <c r="R81" s="19">
        <f t="shared" si="45"/>
        <v>0.9375</v>
      </c>
      <c r="S81" s="13">
        <v>3</v>
      </c>
      <c r="T81" s="19">
        <f t="shared" si="46"/>
        <v>6.25E-2</v>
      </c>
      <c r="U81" s="25">
        <f t="shared" si="47"/>
        <v>48</v>
      </c>
      <c r="V81" s="15">
        <v>204</v>
      </c>
      <c r="W81" s="19">
        <f t="shared" si="48"/>
        <v>0.98076923076923073</v>
      </c>
      <c r="X81" s="13">
        <v>4</v>
      </c>
      <c r="Y81" s="19">
        <f t="shared" si="49"/>
        <v>1.9230769230769232E-2</v>
      </c>
      <c r="Z81" s="25">
        <f t="shared" si="50"/>
        <v>208</v>
      </c>
      <c r="AA81" s="80">
        <v>207</v>
      </c>
      <c r="AB81" s="81">
        <f t="shared" si="61"/>
        <v>0.84836065573770492</v>
      </c>
      <c r="AC81" s="82">
        <v>37</v>
      </c>
      <c r="AD81" s="19">
        <f t="shared" si="52"/>
        <v>0.15163934426229508</v>
      </c>
      <c r="AE81" s="25">
        <f t="shared" si="53"/>
        <v>244</v>
      </c>
      <c r="AF81" s="101">
        <v>203</v>
      </c>
      <c r="AG81" s="102">
        <f t="shared" si="62"/>
        <v>0.9854368932038835</v>
      </c>
      <c r="AH81" s="103">
        <v>3</v>
      </c>
      <c r="AI81" s="102">
        <f t="shared" si="55"/>
        <v>1.4563106796116505E-2</v>
      </c>
      <c r="AJ81" s="104">
        <f t="shared" si="56"/>
        <v>206</v>
      </c>
    </row>
    <row r="82" spans="1:36" s="11" customFormat="1" x14ac:dyDescent="0.4">
      <c r="A82" s="10"/>
      <c r="B82" s="11" t="s">
        <v>155</v>
      </c>
    </row>
    <row r="83" spans="1:36" s="11" customFormat="1" x14ac:dyDescent="0.4">
      <c r="A83" s="10"/>
      <c r="B83" s="11" t="s">
        <v>156</v>
      </c>
    </row>
    <row r="84" spans="1:36" s="11" customFormat="1" x14ac:dyDescent="0.4">
      <c r="A84" s="10"/>
      <c r="B84" s="11" t="s">
        <v>157</v>
      </c>
    </row>
    <row r="85" spans="1:36" s="11" customFormat="1" x14ac:dyDescent="0.4">
      <c r="A85" s="10"/>
      <c r="B85" s="11" t="s">
        <v>158</v>
      </c>
    </row>
    <row r="86" spans="1:36" s="11" customFormat="1" x14ac:dyDescent="0.4">
      <c r="A86" s="10"/>
    </row>
    <row r="87" spans="1:36" s="11" customFormat="1" x14ac:dyDescent="0.4">
      <c r="A87" s="10"/>
    </row>
    <row r="88" spans="1:36" s="11" customFormat="1" x14ac:dyDescent="0.4">
      <c r="A88" s="10"/>
      <c r="B88" s="27" t="s">
        <v>328</v>
      </c>
      <c r="C88" s="27"/>
      <c r="D88" s="27"/>
      <c r="E88" s="27"/>
      <c r="F88" s="27"/>
      <c r="G88" s="27"/>
      <c r="H88" s="27"/>
      <c r="I88" s="27"/>
      <c r="J88" s="27"/>
      <c r="K88" s="27"/>
      <c r="L88" s="27"/>
      <c r="M88" s="27"/>
      <c r="N88" s="27"/>
    </row>
    <row r="89" spans="1:36" x14ac:dyDescent="0.4">
      <c r="B89" s="92"/>
    </row>
    <row r="90" spans="1:36" x14ac:dyDescent="0.4">
      <c r="B90" s="92"/>
      <c r="C90" s="143" t="s">
        <v>408</v>
      </c>
      <c r="D90" s="144"/>
      <c r="E90" s="145"/>
      <c r="F90" s="143" t="s">
        <v>407</v>
      </c>
      <c r="G90" s="144"/>
      <c r="H90" s="145"/>
      <c r="I90" s="143" t="s">
        <v>403</v>
      </c>
      <c r="J90" s="144"/>
      <c r="K90" s="145"/>
    </row>
    <row r="91" spans="1:36" s="11" customFormat="1" x14ac:dyDescent="0.4">
      <c r="A91" s="10"/>
      <c r="B91" s="26"/>
      <c r="C91" s="26" t="s">
        <v>329</v>
      </c>
      <c r="D91" s="26" t="s">
        <v>330</v>
      </c>
      <c r="E91" s="26" t="s">
        <v>331</v>
      </c>
      <c r="F91" s="26" t="s">
        <v>329</v>
      </c>
      <c r="G91" s="26" t="s">
        <v>330</v>
      </c>
      <c r="H91" s="26" t="s">
        <v>331</v>
      </c>
      <c r="I91" s="26" t="s">
        <v>329</v>
      </c>
      <c r="J91" s="26" t="s">
        <v>330</v>
      </c>
      <c r="K91" s="26" t="s">
        <v>331</v>
      </c>
    </row>
    <row r="92" spans="1:36" s="11" customFormat="1" x14ac:dyDescent="0.4">
      <c r="A92" s="10"/>
      <c r="B92" s="26" t="s">
        <v>351</v>
      </c>
      <c r="C92" s="105">
        <v>7584002</v>
      </c>
      <c r="D92" s="105">
        <v>4946170</v>
      </c>
      <c r="E92" s="106">
        <f>D92/C92</f>
        <v>0.65218469087956465</v>
      </c>
      <c r="F92" s="105">
        <v>7729453</v>
      </c>
      <c r="G92" s="105">
        <v>5158185</v>
      </c>
      <c r="H92" s="106">
        <f>G92/F92</f>
        <v>0.6673415311536276</v>
      </c>
      <c r="I92" s="107">
        <v>7949671</v>
      </c>
      <c r="J92" s="107">
        <v>5326813</v>
      </c>
      <c r="K92" s="106">
        <f>J92/I92</f>
        <v>0.67006710089008714</v>
      </c>
    </row>
    <row r="93" spans="1:36" s="11" customFormat="1" x14ac:dyDescent="0.4">
      <c r="A93" s="10"/>
      <c r="B93" s="26" t="s">
        <v>353</v>
      </c>
      <c r="C93" s="105">
        <v>3009886</v>
      </c>
      <c r="D93" s="105">
        <v>2254435</v>
      </c>
      <c r="E93" s="106">
        <f t="shared" ref="E93:E94" si="63">D93/C93</f>
        <v>0.74901009539896191</v>
      </c>
      <c r="F93" s="105">
        <v>2998202</v>
      </c>
      <c r="G93" s="105">
        <v>2309814</v>
      </c>
      <c r="H93" s="106">
        <f t="shared" ref="H93:H94" si="64">G93/F93</f>
        <v>0.77039972623592401</v>
      </c>
      <c r="I93" s="107">
        <v>3186917</v>
      </c>
      <c r="J93" s="107">
        <v>2482714</v>
      </c>
      <c r="K93" s="106">
        <f t="shared" ref="K93:K94" si="65">J93/I93</f>
        <v>0.77903315335793177</v>
      </c>
      <c r="L93" s="70"/>
    </row>
    <row r="94" spans="1:36" s="11" customFormat="1" x14ac:dyDescent="0.4">
      <c r="A94" s="10"/>
      <c r="B94" s="26" t="s">
        <v>352</v>
      </c>
      <c r="C94" s="105">
        <v>6724921</v>
      </c>
      <c r="D94" s="105">
        <v>3761346</v>
      </c>
      <c r="E94" s="106">
        <f t="shared" si="63"/>
        <v>0.55931452577658536</v>
      </c>
      <c r="F94" s="105">
        <v>6778693</v>
      </c>
      <c r="G94" s="105">
        <v>3901477</v>
      </c>
      <c r="H94" s="106">
        <f t="shared" si="64"/>
        <v>0.57555003597301135</v>
      </c>
      <c r="I94" s="107">
        <v>6953341</v>
      </c>
      <c r="J94" s="107">
        <v>4112732</v>
      </c>
      <c r="K94" s="106">
        <f t="shared" si="65"/>
        <v>0.59147566615818203</v>
      </c>
      <c r="L94" s="70"/>
    </row>
    <row r="95" spans="1:36" s="11" customFormat="1" x14ac:dyDescent="0.4">
      <c r="A95" s="10"/>
      <c r="B95" s="11" t="s">
        <v>406</v>
      </c>
    </row>
    <row r="96" spans="1:36" s="11" customFormat="1" x14ac:dyDescent="0.4">
      <c r="A96" s="10"/>
    </row>
    <row r="97" spans="1:33" s="11" customFormat="1" x14ac:dyDescent="0.4">
      <c r="A97" s="10"/>
      <c r="D97" s="143" t="s">
        <v>408</v>
      </c>
      <c r="E97" s="144"/>
      <c r="F97" s="145"/>
      <c r="G97" s="143" t="s">
        <v>407</v>
      </c>
      <c r="H97" s="144"/>
      <c r="I97" s="145"/>
      <c r="J97" s="143" t="s">
        <v>403</v>
      </c>
      <c r="K97" s="144"/>
      <c r="L97" s="145"/>
    </row>
    <row r="98" spans="1:33" s="11" customFormat="1" x14ac:dyDescent="0.4">
      <c r="A98" s="10"/>
      <c r="D98" s="26" t="s">
        <v>354</v>
      </c>
      <c r="E98" s="26" t="s">
        <v>355</v>
      </c>
      <c r="F98" s="26" t="s">
        <v>114</v>
      </c>
      <c r="G98" s="26" t="s">
        <v>354</v>
      </c>
      <c r="H98" s="26" t="s">
        <v>355</v>
      </c>
      <c r="I98" s="26" t="s">
        <v>114</v>
      </c>
      <c r="J98" s="26" t="s">
        <v>354</v>
      </c>
      <c r="K98" s="26" t="s">
        <v>355</v>
      </c>
      <c r="L98" s="26" t="s">
        <v>367</v>
      </c>
    </row>
    <row r="99" spans="1:33" s="11" customFormat="1" x14ac:dyDescent="0.4">
      <c r="A99" s="10"/>
      <c r="B99" s="146" t="s">
        <v>356</v>
      </c>
      <c r="C99" s="26" t="s">
        <v>357</v>
      </c>
      <c r="D99" s="105">
        <v>5735192</v>
      </c>
      <c r="E99" s="105">
        <v>8661937</v>
      </c>
      <c r="F99" s="108">
        <v>0.66211425920091549</v>
      </c>
      <c r="G99" s="105">
        <v>5615579</v>
      </c>
      <c r="H99" s="105">
        <v>8366789</v>
      </c>
      <c r="I99" s="108">
        <v>0.67117492744229601</v>
      </c>
      <c r="J99" s="107">
        <v>5735192</v>
      </c>
      <c r="K99" s="107">
        <v>8661937</v>
      </c>
      <c r="L99" s="106">
        <v>0.66211425920091549</v>
      </c>
    </row>
    <row r="100" spans="1:33" s="11" customFormat="1" x14ac:dyDescent="0.4">
      <c r="A100" s="10"/>
      <c r="B100" s="147"/>
      <c r="C100" s="26" t="s">
        <v>358</v>
      </c>
      <c r="D100" s="105">
        <v>3972843</v>
      </c>
      <c r="E100" s="105">
        <v>4707191</v>
      </c>
      <c r="F100" s="108">
        <v>0.843994433198058</v>
      </c>
      <c r="G100" s="105">
        <v>3820096</v>
      </c>
      <c r="H100" s="105">
        <v>4585245</v>
      </c>
      <c r="I100" s="108">
        <v>0.83312800079385074</v>
      </c>
      <c r="J100" s="107">
        <v>3972843</v>
      </c>
      <c r="K100" s="107">
        <v>4707191</v>
      </c>
      <c r="L100" s="106">
        <v>0.843994433198058</v>
      </c>
      <c r="M100" s="71"/>
      <c r="AG100" s="71" t="s">
        <v>368</v>
      </c>
    </row>
    <row r="101" spans="1:33" s="11" customFormat="1" x14ac:dyDescent="0.4">
      <c r="A101" s="10"/>
      <c r="B101" s="148"/>
      <c r="C101" s="26" t="s">
        <v>404</v>
      </c>
      <c r="D101" s="109">
        <v>5326813</v>
      </c>
      <c r="E101" s="109">
        <v>7949671</v>
      </c>
      <c r="F101" s="108">
        <v>0.67006710089008714</v>
      </c>
      <c r="G101" s="109">
        <v>5158185</v>
      </c>
      <c r="H101" s="109">
        <v>7729453</v>
      </c>
      <c r="I101" s="108">
        <v>0.6673415311536276</v>
      </c>
      <c r="J101" s="107">
        <v>5326813</v>
      </c>
      <c r="K101" s="107">
        <v>7949671</v>
      </c>
      <c r="L101" s="106">
        <v>0.67006710089008714</v>
      </c>
    </row>
    <row r="102" spans="1:33" s="11" customFormat="1" x14ac:dyDescent="0.4">
      <c r="A102" s="10"/>
      <c r="B102" s="146" t="s">
        <v>359</v>
      </c>
      <c r="C102" s="26" t="s">
        <v>360</v>
      </c>
      <c r="D102" s="105">
        <v>3291571</v>
      </c>
      <c r="E102" s="105">
        <v>3911646</v>
      </c>
      <c r="F102" s="108">
        <v>0.8414797760329028</v>
      </c>
      <c r="G102" s="105">
        <v>2855157</v>
      </c>
      <c r="H102" s="105">
        <v>3054517</v>
      </c>
      <c r="I102" s="108">
        <v>0.93473272533759022</v>
      </c>
      <c r="J102" s="107">
        <v>3291571</v>
      </c>
      <c r="K102" s="107">
        <v>3911646</v>
      </c>
      <c r="L102" s="106">
        <v>0.8414797760329028</v>
      </c>
      <c r="AG102" s="11" t="s">
        <v>369</v>
      </c>
    </row>
    <row r="103" spans="1:33" s="11" customFormat="1" x14ac:dyDescent="0.4">
      <c r="A103" s="10"/>
      <c r="B103" s="147"/>
      <c r="C103" s="26" t="s">
        <v>361</v>
      </c>
      <c r="D103" s="105">
        <v>4109586</v>
      </c>
      <c r="E103" s="105">
        <v>5526266</v>
      </c>
      <c r="F103" s="108">
        <v>0.74364607132555693</v>
      </c>
      <c r="G103" s="105">
        <v>4484275</v>
      </c>
      <c r="H103" s="105">
        <v>4728030</v>
      </c>
      <c r="I103" s="108">
        <v>0.94844470107000167</v>
      </c>
      <c r="J103" s="107">
        <v>4109586</v>
      </c>
      <c r="K103" s="107">
        <v>5526266</v>
      </c>
      <c r="L103" s="106">
        <v>0.74364607132555693</v>
      </c>
      <c r="AG103" s="11" t="s">
        <v>370</v>
      </c>
    </row>
    <row r="104" spans="1:33" s="11" customFormat="1" x14ac:dyDescent="0.4">
      <c r="A104" s="10"/>
      <c r="B104" s="147"/>
      <c r="C104" s="26" t="s">
        <v>362</v>
      </c>
      <c r="D104" s="110" t="s">
        <v>409</v>
      </c>
      <c r="E104" s="105">
        <v>9831814</v>
      </c>
      <c r="F104" s="111" t="s">
        <v>409</v>
      </c>
      <c r="G104" s="110" t="s">
        <v>409</v>
      </c>
      <c r="H104" s="105">
        <v>12837611</v>
      </c>
      <c r="I104" s="107" t="s">
        <v>366</v>
      </c>
      <c r="J104" s="107" t="s">
        <v>366</v>
      </c>
      <c r="K104" s="107">
        <v>9831814</v>
      </c>
      <c r="L104" s="107" t="s">
        <v>366</v>
      </c>
      <c r="AG104" s="11" t="s">
        <v>371</v>
      </c>
    </row>
    <row r="105" spans="1:33" s="11" customFormat="1" x14ac:dyDescent="0.4">
      <c r="A105" s="10"/>
      <c r="B105" s="147"/>
      <c r="C105" s="26" t="s">
        <v>363</v>
      </c>
      <c r="D105" s="105">
        <v>2256168</v>
      </c>
      <c r="E105" s="105">
        <v>2762424</v>
      </c>
      <c r="F105" s="108">
        <v>0.81673486763798753</v>
      </c>
      <c r="G105" s="105">
        <v>2162143</v>
      </c>
      <c r="H105" s="105">
        <v>2704147</v>
      </c>
      <c r="I105" s="108">
        <v>0.79956563012291859</v>
      </c>
      <c r="J105" s="107">
        <v>2256168</v>
      </c>
      <c r="K105" s="107">
        <v>2762424</v>
      </c>
      <c r="L105" s="106">
        <v>0.81673486763798753</v>
      </c>
      <c r="AG105" s="11" t="s">
        <v>372</v>
      </c>
    </row>
    <row r="106" spans="1:33" s="11" customFormat="1" x14ac:dyDescent="0.4">
      <c r="A106" s="10"/>
      <c r="B106" s="147"/>
      <c r="C106" s="26" t="s">
        <v>364</v>
      </c>
      <c r="D106" s="105">
        <v>2634261</v>
      </c>
      <c r="E106" s="105">
        <v>2674368</v>
      </c>
      <c r="F106" s="108">
        <v>0.98500318579941126</v>
      </c>
      <c r="G106" s="105">
        <v>2542314</v>
      </c>
      <c r="H106" s="105">
        <v>2586341</v>
      </c>
      <c r="I106" s="108">
        <v>0.98297710936028926</v>
      </c>
      <c r="J106" s="107">
        <v>2634261</v>
      </c>
      <c r="K106" s="107">
        <v>2674368</v>
      </c>
      <c r="L106" s="106">
        <v>0.98500318579941126</v>
      </c>
    </row>
    <row r="107" spans="1:33" s="11" customFormat="1" x14ac:dyDescent="0.4">
      <c r="A107" s="10"/>
      <c r="B107" s="148"/>
      <c r="C107" s="26" t="s">
        <v>404</v>
      </c>
      <c r="D107" s="109">
        <v>2482714</v>
      </c>
      <c r="E107" s="109">
        <v>3186917</v>
      </c>
      <c r="F107" s="108">
        <v>0.77903315335793177</v>
      </c>
      <c r="G107" s="109">
        <v>2309814</v>
      </c>
      <c r="H107" s="109">
        <v>2998202</v>
      </c>
      <c r="I107" s="108">
        <v>0.77039972623592401</v>
      </c>
      <c r="J107" s="107">
        <v>2482714</v>
      </c>
      <c r="K107" s="107">
        <v>3186917</v>
      </c>
      <c r="L107" s="106">
        <v>0.77903315335793177</v>
      </c>
    </row>
    <row r="108" spans="1:33" x14ac:dyDescent="0.4">
      <c r="B108" s="143" t="s">
        <v>365</v>
      </c>
      <c r="C108" s="145"/>
      <c r="D108" s="105">
        <v>4112732</v>
      </c>
      <c r="E108" s="105">
        <v>6953341</v>
      </c>
      <c r="F108" s="112">
        <v>0.59147566615818203</v>
      </c>
      <c r="G108" s="105">
        <v>3901477</v>
      </c>
      <c r="H108" s="105">
        <v>6778693</v>
      </c>
      <c r="I108" s="113">
        <v>0.57555003597301135</v>
      </c>
      <c r="J108" s="114">
        <v>4112732</v>
      </c>
      <c r="K108" s="114">
        <v>6953341</v>
      </c>
      <c r="L108" s="115">
        <v>0.59147566615818203</v>
      </c>
      <c r="M108" s="11"/>
      <c r="AG108" s="11"/>
    </row>
    <row r="109" spans="1:33" x14ac:dyDescent="0.4">
      <c r="B109" s="11" t="s">
        <v>406</v>
      </c>
      <c r="C109" s="59"/>
      <c r="D109" s="59"/>
      <c r="E109" s="59"/>
      <c r="F109" s="59"/>
    </row>
    <row r="110" spans="1:33" x14ac:dyDescent="0.4">
      <c r="B110" s="11"/>
      <c r="C110" s="59"/>
      <c r="D110" s="59"/>
      <c r="E110" s="59"/>
      <c r="F110" s="59"/>
    </row>
    <row r="111" spans="1:33" x14ac:dyDescent="0.4">
      <c r="B111" s="27" t="s">
        <v>163</v>
      </c>
      <c r="C111" s="9"/>
      <c r="D111" s="9"/>
      <c r="E111" s="9"/>
      <c r="F111" s="9"/>
      <c r="G111" s="9"/>
      <c r="H111" s="9"/>
      <c r="I111" s="9"/>
      <c r="J111" s="9"/>
      <c r="K111" s="9"/>
      <c r="L111" s="9"/>
      <c r="M111" s="9"/>
      <c r="N111" s="9"/>
      <c r="O111" s="9"/>
    </row>
    <row r="112" spans="1:33" x14ac:dyDescent="0.4">
      <c r="B112" s="91"/>
      <c r="C112" s="11"/>
      <c r="D112" s="11"/>
      <c r="E112" s="11" t="s">
        <v>138</v>
      </c>
      <c r="F112" s="11"/>
      <c r="G112" s="11"/>
      <c r="H112" s="11"/>
      <c r="I112" s="11"/>
      <c r="J112" s="11" t="s">
        <v>138</v>
      </c>
      <c r="K112" s="11"/>
      <c r="L112" s="11"/>
      <c r="M112" s="11"/>
      <c r="N112" s="11"/>
      <c r="O112" s="11" t="s">
        <v>138</v>
      </c>
      <c r="P112" s="11"/>
      <c r="Q112" s="11"/>
      <c r="R112" s="11"/>
      <c r="S112" s="11"/>
      <c r="T112" s="11" t="s">
        <v>138</v>
      </c>
    </row>
    <row r="113" spans="2:28" x14ac:dyDescent="0.4">
      <c r="B113" s="26"/>
      <c r="C113" s="26" t="s">
        <v>125</v>
      </c>
      <c r="D113" s="26" t="s">
        <v>126</v>
      </c>
      <c r="E113" s="26" t="s">
        <v>123</v>
      </c>
      <c r="F113" s="11"/>
      <c r="G113" s="26"/>
      <c r="H113" s="26" t="s">
        <v>125</v>
      </c>
      <c r="I113" s="26" t="s">
        <v>126</v>
      </c>
      <c r="J113" s="26" t="s">
        <v>123</v>
      </c>
      <c r="K113" s="11"/>
      <c r="L113" s="26"/>
      <c r="M113" s="26" t="s">
        <v>125</v>
      </c>
      <c r="N113" s="26" t="s">
        <v>126</v>
      </c>
      <c r="O113" s="26" t="s">
        <v>123</v>
      </c>
      <c r="P113" s="11"/>
      <c r="Q113" s="26"/>
      <c r="R113" s="26" t="s">
        <v>125</v>
      </c>
      <c r="S113" s="26" t="s">
        <v>126</v>
      </c>
      <c r="T113" s="26" t="s">
        <v>123</v>
      </c>
    </row>
    <row r="114" spans="2:28" x14ac:dyDescent="0.4">
      <c r="B114" s="26" t="s">
        <v>129</v>
      </c>
      <c r="C114" s="26">
        <v>197</v>
      </c>
      <c r="D114" s="26">
        <v>128</v>
      </c>
      <c r="E114" s="26">
        <f>SUM(C114:D114)</f>
        <v>325</v>
      </c>
      <c r="F114" s="11"/>
      <c r="G114" s="26" t="s">
        <v>129</v>
      </c>
      <c r="H114" s="26">
        <v>186</v>
      </c>
      <c r="I114" s="26">
        <v>133</v>
      </c>
      <c r="J114" s="26">
        <f>SUM(H114:I114)</f>
        <v>319</v>
      </c>
      <c r="K114" s="11"/>
      <c r="L114" s="26" t="s">
        <v>129</v>
      </c>
      <c r="M114" s="26">
        <v>201</v>
      </c>
      <c r="N114" s="26">
        <v>153</v>
      </c>
      <c r="O114" s="26">
        <v>354</v>
      </c>
      <c r="P114" s="11"/>
      <c r="Q114" s="26" t="s">
        <v>129</v>
      </c>
      <c r="R114" s="32">
        <v>328</v>
      </c>
      <c r="S114" s="32">
        <v>238</v>
      </c>
      <c r="T114" s="32">
        <f>SUM(R114:S114)</f>
        <v>566</v>
      </c>
    </row>
    <row r="115" spans="2:28" x14ac:dyDescent="0.4">
      <c r="B115" s="26" t="s">
        <v>164</v>
      </c>
      <c r="C115" s="26">
        <v>218</v>
      </c>
      <c r="D115" s="26">
        <v>120</v>
      </c>
      <c r="E115" s="26">
        <f t="shared" ref="E115:E118" si="66">SUM(C115:D115)</f>
        <v>338</v>
      </c>
      <c r="F115" s="11"/>
      <c r="G115" s="26" t="s">
        <v>164</v>
      </c>
      <c r="H115" s="26">
        <v>198</v>
      </c>
      <c r="I115" s="26">
        <v>106</v>
      </c>
      <c r="J115" s="26">
        <f t="shared" ref="J115:J118" si="67">SUM(H115:I115)</f>
        <v>304</v>
      </c>
      <c r="K115" s="11"/>
      <c r="L115" s="26" t="s">
        <v>164</v>
      </c>
      <c r="M115" s="26">
        <v>181</v>
      </c>
      <c r="N115" s="26">
        <v>102</v>
      </c>
      <c r="O115" s="26">
        <v>283</v>
      </c>
      <c r="P115" s="11"/>
      <c r="Q115" s="26" t="s">
        <v>164</v>
      </c>
      <c r="R115" s="32">
        <v>249</v>
      </c>
      <c r="S115" s="32">
        <v>181</v>
      </c>
      <c r="T115" s="32">
        <f t="shared" ref="T115:T118" si="68">SUM(R115:S115)</f>
        <v>430</v>
      </c>
    </row>
    <row r="116" spans="2:28" x14ac:dyDescent="0.4">
      <c r="B116" s="26" t="s">
        <v>165</v>
      </c>
      <c r="C116" s="26">
        <v>400</v>
      </c>
      <c r="D116" s="26">
        <v>102</v>
      </c>
      <c r="E116" s="26">
        <f t="shared" si="66"/>
        <v>502</v>
      </c>
      <c r="F116" s="11"/>
      <c r="G116" s="26" t="s">
        <v>165</v>
      </c>
      <c r="H116" s="26">
        <v>402</v>
      </c>
      <c r="I116" s="26">
        <v>115</v>
      </c>
      <c r="J116" s="26">
        <f t="shared" si="67"/>
        <v>517</v>
      </c>
      <c r="K116" s="11"/>
      <c r="L116" s="26" t="s">
        <v>165</v>
      </c>
      <c r="M116" s="26">
        <v>393</v>
      </c>
      <c r="N116" s="26">
        <v>137</v>
      </c>
      <c r="O116" s="26">
        <v>530</v>
      </c>
      <c r="P116" s="11"/>
      <c r="Q116" s="26" t="s">
        <v>165</v>
      </c>
      <c r="R116" s="32">
        <v>436</v>
      </c>
      <c r="S116" s="32">
        <v>177</v>
      </c>
      <c r="T116" s="32">
        <f t="shared" si="68"/>
        <v>613</v>
      </c>
    </row>
    <row r="117" spans="2:28" x14ac:dyDescent="0.4">
      <c r="B117" s="26" t="s">
        <v>166</v>
      </c>
      <c r="C117" s="26">
        <v>405</v>
      </c>
      <c r="D117" s="26">
        <v>75</v>
      </c>
      <c r="E117" s="26">
        <f t="shared" si="66"/>
        <v>480</v>
      </c>
      <c r="F117" s="11"/>
      <c r="G117" s="26" t="s">
        <v>166</v>
      </c>
      <c r="H117" s="26">
        <v>412</v>
      </c>
      <c r="I117" s="26">
        <v>86</v>
      </c>
      <c r="J117" s="26">
        <f t="shared" si="67"/>
        <v>498</v>
      </c>
      <c r="K117" s="11"/>
      <c r="L117" s="26" t="s">
        <v>166</v>
      </c>
      <c r="M117" s="26">
        <v>402</v>
      </c>
      <c r="N117" s="26">
        <v>85</v>
      </c>
      <c r="O117" s="26">
        <v>487</v>
      </c>
      <c r="P117" s="11"/>
      <c r="Q117" s="26" t="s">
        <v>166</v>
      </c>
      <c r="R117" s="32">
        <v>439</v>
      </c>
      <c r="S117" s="32">
        <v>128</v>
      </c>
      <c r="T117" s="32">
        <f t="shared" si="68"/>
        <v>567</v>
      </c>
    </row>
    <row r="118" spans="2:28" x14ac:dyDescent="0.4">
      <c r="B118" s="26" t="s">
        <v>123</v>
      </c>
      <c r="C118" s="28">
        <f>SUM(C114:C117)</f>
        <v>1220</v>
      </c>
      <c r="D118" s="26">
        <f>SUM(D114:D117)</f>
        <v>425</v>
      </c>
      <c r="E118" s="28">
        <f t="shared" si="66"/>
        <v>1645</v>
      </c>
      <c r="F118" s="11"/>
      <c r="G118" s="26" t="s">
        <v>123</v>
      </c>
      <c r="H118" s="28">
        <f>SUM(H114:H117)</f>
        <v>1198</v>
      </c>
      <c r="I118" s="26">
        <f>SUM(I114:I117)</f>
        <v>440</v>
      </c>
      <c r="J118" s="28">
        <f t="shared" si="67"/>
        <v>1638</v>
      </c>
      <c r="K118" s="11"/>
      <c r="L118" s="26" t="s">
        <v>123</v>
      </c>
      <c r="M118" s="28">
        <v>1177</v>
      </c>
      <c r="N118" s="26">
        <v>477</v>
      </c>
      <c r="O118" s="28">
        <v>1654</v>
      </c>
      <c r="P118" s="11"/>
      <c r="Q118" s="26" t="s">
        <v>123</v>
      </c>
      <c r="R118" s="32">
        <f>SUM(R114:R117)</f>
        <v>1452</v>
      </c>
      <c r="S118" s="32">
        <f t="shared" ref="S118" si="69">SUM(S114:S117)</f>
        <v>724</v>
      </c>
      <c r="T118" s="32">
        <f t="shared" si="68"/>
        <v>2176</v>
      </c>
    </row>
    <row r="119" spans="2:28" x14ac:dyDescent="0.4">
      <c r="B119" s="11" t="s">
        <v>167</v>
      </c>
      <c r="C119" s="11"/>
      <c r="D119" s="11"/>
      <c r="E119" s="11"/>
      <c r="F119" s="11"/>
      <c r="G119" s="11" t="s">
        <v>167</v>
      </c>
      <c r="H119" s="11"/>
      <c r="I119" s="11"/>
      <c r="J119" s="11"/>
      <c r="K119" s="11"/>
      <c r="L119" s="11" t="s">
        <v>167</v>
      </c>
      <c r="M119" s="11"/>
      <c r="N119" s="11"/>
      <c r="O119" s="11"/>
      <c r="P119" s="11"/>
      <c r="Q119" s="11" t="s">
        <v>167</v>
      </c>
      <c r="R119" s="11"/>
      <c r="S119" s="11"/>
      <c r="T119" s="11"/>
    </row>
    <row r="120" spans="2:28" x14ac:dyDescent="0.4">
      <c r="B120" s="11" t="s">
        <v>373</v>
      </c>
      <c r="C120" s="11"/>
      <c r="D120" s="11"/>
      <c r="E120" s="11"/>
      <c r="F120" s="11"/>
      <c r="G120" s="11" t="s">
        <v>169</v>
      </c>
      <c r="H120" s="11"/>
      <c r="I120" s="11"/>
      <c r="J120" s="11"/>
      <c r="K120" s="11"/>
      <c r="L120" s="11" t="s">
        <v>170</v>
      </c>
      <c r="M120" s="11"/>
      <c r="N120" s="11"/>
      <c r="O120" s="11"/>
      <c r="P120" s="11"/>
      <c r="Q120" s="11" t="s">
        <v>183</v>
      </c>
      <c r="R120" s="11"/>
      <c r="S120" s="11"/>
      <c r="T120" s="11"/>
    </row>
    <row r="122" spans="2:28" x14ac:dyDescent="0.4">
      <c r="B122" s="27" t="s">
        <v>171</v>
      </c>
      <c r="C122" s="27"/>
      <c r="D122" s="27"/>
      <c r="E122" s="27"/>
      <c r="F122" s="27"/>
      <c r="G122" s="27"/>
      <c r="H122" s="27"/>
      <c r="I122" s="27"/>
      <c r="J122" s="27"/>
      <c r="K122" s="27"/>
      <c r="L122" s="27"/>
      <c r="M122" s="27"/>
      <c r="N122" s="27"/>
      <c r="O122" s="27"/>
      <c r="P122" s="29"/>
      <c r="Q122" s="29"/>
      <c r="R122" s="29"/>
      <c r="S122" s="29"/>
      <c r="T122" s="29"/>
      <c r="U122" s="29"/>
      <c r="V122" s="29"/>
      <c r="W122" s="29"/>
      <c r="X122" s="29"/>
      <c r="Y122" s="29"/>
      <c r="Z122" s="29"/>
      <c r="AA122" s="29"/>
      <c r="AB122" s="29"/>
    </row>
    <row r="123" spans="2:28" x14ac:dyDescent="0.4">
      <c r="B123" s="91"/>
    </row>
    <row r="124" spans="2:28" x14ac:dyDescent="0.4">
      <c r="B124" s="11" t="s">
        <v>172</v>
      </c>
      <c r="C124" s="11"/>
      <c r="D124" s="11"/>
      <c r="E124" s="11"/>
      <c r="F124" s="11" t="s">
        <v>138</v>
      </c>
      <c r="G124" s="11"/>
      <c r="H124" s="11"/>
      <c r="I124" s="11" t="s">
        <v>173</v>
      </c>
      <c r="J124" s="11"/>
      <c r="K124" s="11"/>
      <c r="L124" s="11"/>
      <c r="M124" s="11" t="s">
        <v>138</v>
      </c>
      <c r="N124" s="11"/>
      <c r="O124" s="11"/>
      <c r="P124" s="11" t="s">
        <v>174</v>
      </c>
      <c r="Q124" s="11"/>
      <c r="R124" s="11"/>
      <c r="S124" s="11"/>
      <c r="T124" s="11" t="s">
        <v>138</v>
      </c>
      <c r="U124" s="11"/>
      <c r="V124" s="11" t="s">
        <v>184</v>
      </c>
      <c r="W124" s="11"/>
      <c r="X124" s="11"/>
      <c r="Y124" s="11"/>
      <c r="Z124" s="11" t="s">
        <v>138</v>
      </c>
    </row>
    <row r="125" spans="2:28" x14ac:dyDescent="0.4">
      <c r="B125" s="30" t="s">
        <v>175</v>
      </c>
      <c r="C125" s="30" t="s">
        <v>176</v>
      </c>
      <c r="D125" s="30" t="s">
        <v>125</v>
      </c>
      <c r="E125" s="30" t="s">
        <v>126</v>
      </c>
      <c r="F125" s="30" t="s">
        <v>123</v>
      </c>
      <c r="G125" s="11"/>
      <c r="H125" s="11"/>
      <c r="I125" s="30" t="s">
        <v>175</v>
      </c>
      <c r="J125" s="30" t="s">
        <v>176</v>
      </c>
      <c r="K125" s="30" t="s">
        <v>125</v>
      </c>
      <c r="L125" s="30" t="s">
        <v>126</v>
      </c>
      <c r="M125" s="30" t="s">
        <v>123</v>
      </c>
      <c r="N125" s="11"/>
      <c r="O125" s="11"/>
      <c r="P125" s="30" t="s">
        <v>175</v>
      </c>
      <c r="Q125" s="30" t="s">
        <v>176</v>
      </c>
      <c r="R125" s="30" t="s">
        <v>125</v>
      </c>
      <c r="S125" s="30" t="s">
        <v>126</v>
      </c>
      <c r="T125" s="30" t="s">
        <v>123</v>
      </c>
      <c r="U125" s="11"/>
      <c r="V125" s="30" t="s">
        <v>175</v>
      </c>
      <c r="W125" s="30" t="s">
        <v>176</v>
      </c>
      <c r="X125" s="30" t="s">
        <v>125</v>
      </c>
      <c r="Y125" s="30" t="s">
        <v>126</v>
      </c>
      <c r="Z125" s="30" t="s">
        <v>123</v>
      </c>
    </row>
    <row r="126" spans="2:28" x14ac:dyDescent="0.4">
      <c r="B126" s="150" t="s">
        <v>177</v>
      </c>
      <c r="C126" s="26" t="s">
        <v>143</v>
      </c>
      <c r="D126" s="31">
        <v>3876</v>
      </c>
      <c r="E126" s="31">
        <v>4123</v>
      </c>
      <c r="F126" s="31">
        <f>SUM(D126:E126)</f>
        <v>7999</v>
      </c>
      <c r="G126" s="11"/>
      <c r="H126" s="11"/>
      <c r="I126" s="150" t="s">
        <v>177</v>
      </c>
      <c r="J126" s="26" t="s">
        <v>143</v>
      </c>
      <c r="K126" s="31">
        <v>4058</v>
      </c>
      <c r="L126" s="31">
        <v>4249</v>
      </c>
      <c r="M126" s="31">
        <f>SUM(K126:L126)</f>
        <v>8307</v>
      </c>
      <c r="N126" s="11"/>
      <c r="O126" s="11"/>
      <c r="P126" s="150" t="s">
        <v>177</v>
      </c>
      <c r="Q126" s="26" t="s">
        <v>143</v>
      </c>
      <c r="R126" s="32">
        <f>757+3212</f>
        <v>3969</v>
      </c>
      <c r="S126" s="32">
        <f>224+3823</f>
        <v>4047</v>
      </c>
      <c r="T126" s="32">
        <f>SUM(R126:S126)</f>
        <v>8016</v>
      </c>
      <c r="U126" s="11"/>
      <c r="V126" s="150" t="s">
        <v>177</v>
      </c>
      <c r="W126" s="26" t="s">
        <v>143</v>
      </c>
      <c r="X126" s="32">
        <v>1537</v>
      </c>
      <c r="Y126" s="32">
        <v>734</v>
      </c>
      <c r="Z126" s="32">
        <f>SUM(X126:Y126)</f>
        <v>2271</v>
      </c>
    </row>
    <row r="127" spans="2:28" x14ac:dyDescent="0.4">
      <c r="B127" s="150"/>
      <c r="C127" s="26" t="s">
        <v>146</v>
      </c>
      <c r="D127" s="31">
        <v>2791</v>
      </c>
      <c r="E127" s="31">
        <v>5502</v>
      </c>
      <c r="F127" s="31">
        <f t="shared" ref="F127:F137" si="70">SUM(D127:E127)</f>
        <v>8293</v>
      </c>
      <c r="G127" s="11"/>
      <c r="H127" s="11"/>
      <c r="I127" s="150"/>
      <c r="J127" s="26" t="s">
        <v>146</v>
      </c>
      <c r="K127" s="31">
        <v>3123.5</v>
      </c>
      <c r="L127" s="31">
        <v>5431.5</v>
      </c>
      <c r="M127" s="31">
        <f t="shared" ref="M127:M137" si="71">SUM(K127:L127)</f>
        <v>8555</v>
      </c>
      <c r="N127" s="11"/>
      <c r="O127" s="11"/>
      <c r="P127" s="150"/>
      <c r="Q127" s="26" t="s">
        <v>146</v>
      </c>
      <c r="R127" s="32">
        <v>2880</v>
      </c>
      <c r="S127" s="32">
        <v>5274</v>
      </c>
      <c r="T127" s="32">
        <f t="shared" ref="T127:T137" si="72">SUM(R127:S127)</f>
        <v>8154</v>
      </c>
      <c r="U127" s="11"/>
      <c r="V127" s="150"/>
      <c r="W127" s="26" t="s">
        <v>146</v>
      </c>
      <c r="X127" s="32">
        <v>844</v>
      </c>
      <c r="Y127" s="32">
        <v>400</v>
      </c>
      <c r="Z127" s="32">
        <f t="shared" ref="Z127:Z135" si="73">SUM(X127:Y127)</f>
        <v>1244</v>
      </c>
    </row>
    <row r="128" spans="2:28" x14ac:dyDescent="0.4">
      <c r="B128" s="150" t="s">
        <v>178</v>
      </c>
      <c r="C128" s="26" t="s">
        <v>143</v>
      </c>
      <c r="D128" s="31">
        <v>2009</v>
      </c>
      <c r="E128" s="31">
        <v>1035</v>
      </c>
      <c r="F128" s="31">
        <f t="shared" si="70"/>
        <v>3044</v>
      </c>
      <c r="G128" s="11"/>
      <c r="H128" s="11"/>
      <c r="I128" s="150" t="s">
        <v>178</v>
      </c>
      <c r="J128" s="26" t="s">
        <v>143</v>
      </c>
      <c r="K128" s="31">
        <v>769</v>
      </c>
      <c r="L128" s="31">
        <v>443</v>
      </c>
      <c r="M128" s="31">
        <f t="shared" si="71"/>
        <v>1212</v>
      </c>
      <c r="N128" s="11"/>
      <c r="O128" s="11"/>
      <c r="P128" s="150" t="s">
        <v>178</v>
      </c>
      <c r="Q128" s="26" t="s">
        <v>143</v>
      </c>
      <c r="R128" s="32">
        <f>258+483</f>
        <v>741</v>
      </c>
      <c r="S128" s="32">
        <f>12+421</f>
        <v>433</v>
      </c>
      <c r="T128" s="32">
        <f t="shared" si="72"/>
        <v>1174</v>
      </c>
      <c r="U128" s="11"/>
      <c r="V128" s="150" t="s">
        <v>178</v>
      </c>
      <c r="W128" s="26" t="s">
        <v>143</v>
      </c>
      <c r="X128" s="32">
        <v>2397</v>
      </c>
      <c r="Y128" s="32">
        <v>3404</v>
      </c>
      <c r="Z128" s="32">
        <f t="shared" si="73"/>
        <v>5801</v>
      </c>
    </row>
    <row r="129" spans="2:28" x14ac:dyDescent="0.4">
      <c r="B129" s="150"/>
      <c r="C129" s="26" t="s">
        <v>146</v>
      </c>
      <c r="D129" s="31">
        <v>1780</v>
      </c>
      <c r="E129" s="31">
        <v>3292</v>
      </c>
      <c r="F129" s="31">
        <f t="shared" si="70"/>
        <v>5072</v>
      </c>
      <c r="G129" s="11"/>
      <c r="H129" s="11"/>
      <c r="I129" s="150"/>
      <c r="J129" s="26" t="s">
        <v>146</v>
      </c>
      <c r="K129" s="31">
        <v>736</v>
      </c>
      <c r="L129" s="31">
        <v>1055</v>
      </c>
      <c r="M129" s="31">
        <f t="shared" si="71"/>
        <v>1791</v>
      </c>
      <c r="N129" s="11"/>
      <c r="O129" s="11"/>
      <c r="P129" s="150"/>
      <c r="Q129" s="26" t="s">
        <v>146</v>
      </c>
      <c r="R129" s="32">
        <v>783</v>
      </c>
      <c r="S129" s="32">
        <v>1074</v>
      </c>
      <c r="T129" s="32">
        <f t="shared" si="72"/>
        <v>1857</v>
      </c>
      <c r="U129" s="11"/>
      <c r="V129" s="150"/>
      <c r="W129" s="26" t="s">
        <v>146</v>
      </c>
      <c r="X129" s="32">
        <v>2676</v>
      </c>
      <c r="Y129" s="32">
        <v>5982</v>
      </c>
      <c r="Z129" s="32">
        <f t="shared" si="73"/>
        <v>8658</v>
      </c>
    </row>
    <row r="130" spans="2:28" x14ac:dyDescent="0.4">
      <c r="B130" s="150" t="s">
        <v>179</v>
      </c>
      <c r="C130" s="26" t="s">
        <v>143</v>
      </c>
      <c r="D130" s="31">
        <v>674</v>
      </c>
      <c r="E130" s="31">
        <v>152</v>
      </c>
      <c r="F130" s="31">
        <f t="shared" si="70"/>
        <v>826</v>
      </c>
      <c r="G130" s="11"/>
      <c r="H130" s="11"/>
      <c r="I130" s="150" t="s">
        <v>179</v>
      </c>
      <c r="J130" s="26" t="s">
        <v>143</v>
      </c>
      <c r="K130" s="31">
        <v>679</v>
      </c>
      <c r="L130" s="31">
        <v>175</v>
      </c>
      <c r="M130" s="31">
        <f t="shared" si="71"/>
        <v>854</v>
      </c>
      <c r="N130" s="11"/>
      <c r="O130" s="11"/>
      <c r="P130" s="150" t="s">
        <v>180</v>
      </c>
      <c r="Q130" s="26" t="s">
        <v>143</v>
      </c>
      <c r="R130" s="32">
        <f>356+957</f>
        <v>1313</v>
      </c>
      <c r="S130" s="32">
        <f>29+664</f>
        <v>693</v>
      </c>
      <c r="T130" s="32">
        <f t="shared" si="72"/>
        <v>2006</v>
      </c>
      <c r="U130" s="11"/>
      <c r="V130" s="150" t="s">
        <v>180</v>
      </c>
      <c r="W130" s="26" t="s">
        <v>143</v>
      </c>
      <c r="X130" s="32">
        <v>2041</v>
      </c>
      <c r="Y130" s="32">
        <v>979</v>
      </c>
      <c r="Z130" s="32">
        <f t="shared" si="73"/>
        <v>3020</v>
      </c>
    </row>
    <row r="131" spans="2:28" x14ac:dyDescent="0.4">
      <c r="B131" s="150"/>
      <c r="C131" s="26" t="s">
        <v>146</v>
      </c>
      <c r="D131" s="31">
        <v>61</v>
      </c>
      <c r="E131" s="31">
        <v>29</v>
      </c>
      <c r="F131" s="31">
        <f t="shared" si="70"/>
        <v>90</v>
      </c>
      <c r="G131" s="11"/>
      <c r="H131" s="11"/>
      <c r="I131" s="150"/>
      <c r="J131" s="26" t="s">
        <v>146</v>
      </c>
      <c r="K131" s="31">
        <v>58</v>
      </c>
      <c r="L131" s="31">
        <v>25</v>
      </c>
      <c r="M131" s="31">
        <f t="shared" si="71"/>
        <v>83</v>
      </c>
      <c r="N131" s="11"/>
      <c r="O131" s="11"/>
      <c r="P131" s="150"/>
      <c r="Q131" s="26" t="s">
        <v>146</v>
      </c>
      <c r="R131" s="32">
        <v>812</v>
      </c>
      <c r="S131" s="32">
        <v>1903</v>
      </c>
      <c r="T131" s="32">
        <f t="shared" si="72"/>
        <v>2715</v>
      </c>
      <c r="U131" s="11"/>
      <c r="V131" s="150"/>
      <c r="W131" s="26" t="s">
        <v>146</v>
      </c>
      <c r="X131" s="32">
        <v>1000</v>
      </c>
      <c r="Y131" s="32">
        <v>1932</v>
      </c>
      <c r="Z131" s="32">
        <f t="shared" si="73"/>
        <v>2932</v>
      </c>
    </row>
    <row r="132" spans="2:28" x14ac:dyDescent="0.4">
      <c r="B132" s="150" t="s">
        <v>119</v>
      </c>
      <c r="C132" s="26" t="s">
        <v>143</v>
      </c>
      <c r="D132" s="31">
        <v>90</v>
      </c>
      <c r="E132" s="31">
        <v>30</v>
      </c>
      <c r="F132" s="31">
        <f t="shared" si="70"/>
        <v>120</v>
      </c>
      <c r="G132" s="11"/>
      <c r="H132" s="11"/>
      <c r="I132" s="150" t="s">
        <v>119</v>
      </c>
      <c r="J132" s="26" t="s">
        <v>143</v>
      </c>
      <c r="K132" s="31">
        <v>1325</v>
      </c>
      <c r="L132" s="31">
        <v>677</v>
      </c>
      <c r="M132" s="31">
        <f t="shared" si="71"/>
        <v>2002</v>
      </c>
      <c r="N132" s="11"/>
      <c r="O132" s="11"/>
      <c r="P132" s="150" t="s">
        <v>179</v>
      </c>
      <c r="Q132" s="26" t="s">
        <v>143</v>
      </c>
      <c r="R132" s="32">
        <f>165+496</f>
        <v>661</v>
      </c>
      <c r="S132" s="32">
        <f>8+163</f>
        <v>171</v>
      </c>
      <c r="T132" s="32">
        <f t="shared" si="72"/>
        <v>832</v>
      </c>
      <c r="U132" s="11"/>
      <c r="V132" s="150" t="s">
        <v>119</v>
      </c>
      <c r="W132" s="26" t="s">
        <v>143</v>
      </c>
      <c r="X132" s="32">
        <v>654</v>
      </c>
      <c r="Y132" s="32">
        <v>175</v>
      </c>
      <c r="Z132" s="32">
        <f t="shared" si="73"/>
        <v>829</v>
      </c>
    </row>
    <row r="133" spans="2:28" x14ac:dyDescent="0.4">
      <c r="B133" s="150"/>
      <c r="C133" s="26" t="s">
        <v>146</v>
      </c>
      <c r="D133" s="31">
        <v>2</v>
      </c>
      <c r="E133" s="31">
        <v>5</v>
      </c>
      <c r="F133" s="31">
        <f t="shared" si="70"/>
        <v>7</v>
      </c>
      <c r="G133" s="11"/>
      <c r="H133" s="11"/>
      <c r="I133" s="150"/>
      <c r="J133" s="26" t="s">
        <v>146</v>
      </c>
      <c r="K133" s="31">
        <v>878</v>
      </c>
      <c r="L133" s="31">
        <v>1996</v>
      </c>
      <c r="M133" s="31">
        <f t="shared" si="71"/>
        <v>2874</v>
      </c>
      <c r="N133" s="11"/>
      <c r="O133" s="11"/>
      <c r="P133" s="150"/>
      <c r="Q133" s="26" t="s">
        <v>146</v>
      </c>
      <c r="R133" s="32">
        <v>57</v>
      </c>
      <c r="S133" s="32">
        <v>30</v>
      </c>
      <c r="T133" s="32">
        <f t="shared" si="72"/>
        <v>87</v>
      </c>
      <c r="U133" s="11"/>
      <c r="V133" s="150"/>
      <c r="W133" s="26" t="s">
        <v>146</v>
      </c>
      <c r="X133" s="32">
        <v>80</v>
      </c>
      <c r="Y133" s="32">
        <v>29</v>
      </c>
      <c r="Z133" s="32">
        <f t="shared" si="73"/>
        <v>109</v>
      </c>
    </row>
    <row r="134" spans="2:28" x14ac:dyDescent="0.4">
      <c r="B134" s="150" t="s">
        <v>181</v>
      </c>
      <c r="C134" s="26" t="s">
        <v>143</v>
      </c>
      <c r="D134" s="31">
        <v>243</v>
      </c>
      <c r="E134" s="31">
        <v>120</v>
      </c>
      <c r="F134" s="31">
        <f t="shared" si="70"/>
        <v>363</v>
      </c>
      <c r="G134" s="11"/>
      <c r="H134" s="11"/>
      <c r="I134" s="150" t="s">
        <v>181</v>
      </c>
      <c r="J134" s="26" t="s">
        <v>143</v>
      </c>
      <c r="K134" s="31">
        <v>316</v>
      </c>
      <c r="L134" s="31">
        <v>152</v>
      </c>
      <c r="M134" s="31">
        <f t="shared" si="71"/>
        <v>468</v>
      </c>
      <c r="N134" s="11"/>
      <c r="O134" s="11"/>
      <c r="P134" s="150" t="s">
        <v>119</v>
      </c>
      <c r="Q134" s="26" t="s">
        <v>143</v>
      </c>
      <c r="R134" s="32">
        <f>4+1</f>
        <v>5</v>
      </c>
      <c r="S134" s="32">
        <f>0+2</f>
        <v>2</v>
      </c>
      <c r="T134" s="32">
        <f t="shared" si="72"/>
        <v>7</v>
      </c>
      <c r="U134" s="11"/>
      <c r="V134" s="150" t="s">
        <v>181</v>
      </c>
      <c r="W134" s="26" t="s">
        <v>143</v>
      </c>
      <c r="X134" s="32">
        <v>331</v>
      </c>
      <c r="Y134" s="32">
        <v>202</v>
      </c>
      <c r="Z134" s="32">
        <f t="shared" si="73"/>
        <v>533</v>
      </c>
    </row>
    <row r="135" spans="2:28" x14ac:dyDescent="0.4">
      <c r="B135" s="150"/>
      <c r="C135" s="26" t="s">
        <v>146</v>
      </c>
      <c r="D135" s="31">
        <v>25</v>
      </c>
      <c r="E135" s="31">
        <v>41</v>
      </c>
      <c r="F135" s="31">
        <f t="shared" si="70"/>
        <v>66</v>
      </c>
      <c r="G135" s="11"/>
      <c r="H135" s="11"/>
      <c r="I135" s="150"/>
      <c r="J135" s="26" t="s">
        <v>146</v>
      </c>
      <c r="K135" s="31">
        <v>32</v>
      </c>
      <c r="L135" s="31">
        <v>44</v>
      </c>
      <c r="M135" s="31">
        <f t="shared" si="71"/>
        <v>76</v>
      </c>
      <c r="N135" s="11"/>
      <c r="O135" s="11"/>
      <c r="P135" s="150"/>
      <c r="Q135" s="26" t="s">
        <v>146</v>
      </c>
      <c r="R135" s="32">
        <v>0</v>
      </c>
      <c r="S135" s="32">
        <v>0</v>
      </c>
      <c r="T135" s="32">
        <f t="shared" si="72"/>
        <v>0</v>
      </c>
      <c r="U135" s="11"/>
      <c r="V135" s="150"/>
      <c r="W135" s="26" t="s">
        <v>146</v>
      </c>
      <c r="X135" s="32">
        <v>47</v>
      </c>
      <c r="Y135" s="32">
        <v>56</v>
      </c>
      <c r="Z135" s="32">
        <f t="shared" si="73"/>
        <v>103</v>
      </c>
    </row>
    <row r="136" spans="2:28" x14ac:dyDescent="0.4">
      <c r="B136" s="150" t="s">
        <v>123</v>
      </c>
      <c r="C136" s="26" t="s">
        <v>143</v>
      </c>
      <c r="D136" s="31">
        <f>SUM(D126,D128,D130,D132,D134)</f>
        <v>6892</v>
      </c>
      <c r="E136" s="31">
        <f>SUM(E126,E128,E130,E132,E134)</f>
        <v>5460</v>
      </c>
      <c r="F136" s="31">
        <f t="shared" si="70"/>
        <v>12352</v>
      </c>
      <c r="G136" s="11"/>
      <c r="H136" s="11"/>
      <c r="I136" s="150" t="s">
        <v>123</v>
      </c>
      <c r="J136" s="26" t="s">
        <v>143</v>
      </c>
      <c r="K136" s="31">
        <f>SUM(K126,K128,K130,K132,K134)</f>
        <v>7147</v>
      </c>
      <c r="L136" s="31">
        <f>SUM(L126,L128,L130,L132,L134)</f>
        <v>5696</v>
      </c>
      <c r="M136" s="31">
        <f t="shared" si="71"/>
        <v>12843</v>
      </c>
      <c r="N136" s="11"/>
      <c r="O136" s="11"/>
      <c r="P136" s="150" t="s">
        <v>181</v>
      </c>
      <c r="Q136" s="26" t="s">
        <v>143</v>
      </c>
      <c r="R136" s="32">
        <f>156+164</f>
        <v>320</v>
      </c>
      <c r="S136" s="32">
        <f>22+154</f>
        <v>176</v>
      </c>
      <c r="T136" s="32">
        <f t="shared" si="72"/>
        <v>496</v>
      </c>
      <c r="U136" s="11"/>
      <c r="V136" s="150" t="s">
        <v>123</v>
      </c>
      <c r="W136" s="26" t="s">
        <v>143</v>
      </c>
      <c r="X136" s="32">
        <f>SUM(X126,X128,X130, X132,X134)</f>
        <v>6960</v>
      </c>
      <c r="Y136" s="32">
        <f>SUM(Y126,Y128,Y130, Y132,Y134)</f>
        <v>5494</v>
      </c>
      <c r="Z136" s="32">
        <f>SUM(X136:Y136)</f>
        <v>12454</v>
      </c>
    </row>
    <row r="137" spans="2:28" x14ac:dyDescent="0.4">
      <c r="B137" s="150"/>
      <c r="C137" s="26" t="s">
        <v>146</v>
      </c>
      <c r="D137" s="31">
        <f>SUM(D127,D129,D131,D133,D135)</f>
        <v>4659</v>
      </c>
      <c r="E137" s="31">
        <f>SUM(E127,E129,E131,E133,E135)</f>
        <v>8869</v>
      </c>
      <c r="F137" s="31">
        <f t="shared" si="70"/>
        <v>13528</v>
      </c>
      <c r="G137" s="11"/>
      <c r="H137" s="11"/>
      <c r="I137" s="150"/>
      <c r="J137" s="26" t="s">
        <v>146</v>
      </c>
      <c r="K137" s="31">
        <f>SUM(K127,K129,K131,K133,K135)</f>
        <v>4827.5</v>
      </c>
      <c r="L137" s="31">
        <f>SUM(L127,L129,L131,L133,L135)</f>
        <v>8551.5</v>
      </c>
      <c r="M137" s="31">
        <f t="shared" si="71"/>
        <v>13379</v>
      </c>
      <c r="N137" s="11"/>
      <c r="O137" s="11"/>
      <c r="P137" s="150"/>
      <c r="Q137" s="26" t="s">
        <v>146</v>
      </c>
      <c r="R137" s="32">
        <v>39</v>
      </c>
      <c r="S137" s="32">
        <v>49</v>
      </c>
      <c r="T137" s="32">
        <f t="shared" si="72"/>
        <v>88</v>
      </c>
      <c r="U137" s="11"/>
      <c r="V137" s="150"/>
      <c r="W137" s="26" t="s">
        <v>146</v>
      </c>
      <c r="X137" s="32">
        <f>SUM(X127,X129,X131, X133,X135)</f>
        <v>4647</v>
      </c>
      <c r="Y137" s="32">
        <f>SUM(Y127,Y129,Y131, Y133,Y135)</f>
        <v>8399</v>
      </c>
      <c r="Z137" s="32">
        <f>SUM(X137:Y137)</f>
        <v>13046</v>
      </c>
    </row>
    <row r="138" spans="2:28" x14ac:dyDescent="0.4">
      <c r="B138" s="11" t="s">
        <v>155</v>
      </c>
      <c r="C138" s="11"/>
      <c r="D138" s="11"/>
      <c r="E138" s="11"/>
      <c r="F138" s="11"/>
      <c r="G138" s="11"/>
      <c r="H138" s="11"/>
      <c r="I138" s="11" t="s">
        <v>182</v>
      </c>
      <c r="J138" s="11"/>
      <c r="K138" s="11"/>
      <c r="L138" s="11"/>
      <c r="M138" s="11"/>
      <c r="N138" s="11"/>
      <c r="O138" s="11"/>
      <c r="P138" s="150" t="s">
        <v>123</v>
      </c>
      <c r="Q138" s="26" t="s">
        <v>143</v>
      </c>
      <c r="R138" s="32">
        <f>SUM(R126,R128,R130, R132,R134,R136)</f>
        <v>7009</v>
      </c>
      <c r="S138" s="32">
        <f>SUM(S126,S128,S130, S132,S134,S136)</f>
        <v>5522</v>
      </c>
      <c r="T138" s="32">
        <f>SUM(R138:S138)</f>
        <v>12531</v>
      </c>
      <c r="U138" s="11"/>
      <c r="V138" s="11"/>
      <c r="W138" s="11" t="s">
        <v>182</v>
      </c>
      <c r="X138" s="11"/>
      <c r="Y138" s="11"/>
      <c r="Z138" s="11"/>
    </row>
    <row r="139" spans="2:28" x14ac:dyDescent="0.4">
      <c r="B139" s="11" t="s">
        <v>168</v>
      </c>
      <c r="C139" s="11"/>
      <c r="D139" s="11"/>
      <c r="E139" s="11"/>
      <c r="F139" s="11"/>
      <c r="G139" s="11"/>
      <c r="H139" s="11"/>
      <c r="I139" s="11" t="s">
        <v>169</v>
      </c>
      <c r="J139" s="11"/>
      <c r="K139" s="11"/>
      <c r="L139" s="11"/>
      <c r="M139" s="11"/>
      <c r="N139" s="11"/>
      <c r="O139" s="11"/>
      <c r="P139" s="150"/>
      <c r="Q139" s="26" t="s">
        <v>146</v>
      </c>
      <c r="R139" s="32">
        <f>SUM(R127,R129,R131, R133,R135,R137)</f>
        <v>4571</v>
      </c>
      <c r="S139" s="32">
        <f>SUM(S127,S129,S131, S133,S135,S137)</f>
        <v>8330</v>
      </c>
      <c r="T139" s="32">
        <f>SUM(R139:S139)</f>
        <v>12901</v>
      </c>
      <c r="U139" s="11"/>
      <c r="V139" s="11"/>
      <c r="W139" s="11" t="s">
        <v>183</v>
      </c>
      <c r="X139" s="11"/>
      <c r="Y139" s="11"/>
      <c r="Z139" s="11"/>
    </row>
    <row r="140" spans="2:28" x14ac:dyDescent="0.4">
      <c r="B140" s="11"/>
      <c r="C140" s="11"/>
      <c r="D140" s="11"/>
      <c r="E140" s="11"/>
      <c r="F140" s="11"/>
      <c r="G140" s="11"/>
      <c r="H140" s="11"/>
      <c r="I140" s="11"/>
      <c r="J140" s="11"/>
      <c r="K140" s="11"/>
      <c r="L140" s="11"/>
      <c r="M140" s="11"/>
      <c r="N140" s="11"/>
      <c r="O140" s="11"/>
      <c r="P140" s="11"/>
      <c r="Q140" s="11" t="s">
        <v>182</v>
      </c>
      <c r="R140" s="11"/>
      <c r="S140" s="11"/>
      <c r="T140" s="11"/>
      <c r="U140" s="11"/>
      <c r="V140" s="11"/>
      <c r="W140" s="11"/>
      <c r="X140" s="11"/>
      <c r="Y140" s="11"/>
      <c r="Z140" s="11"/>
    </row>
    <row r="141" spans="2:28" x14ac:dyDescent="0.4">
      <c r="B141" s="86"/>
      <c r="C141" s="86"/>
      <c r="D141" s="86"/>
      <c r="E141" s="86"/>
      <c r="F141" s="86"/>
      <c r="G141" s="86"/>
      <c r="H141" s="86"/>
      <c r="I141" s="86"/>
      <c r="J141" s="86"/>
      <c r="K141" s="86"/>
      <c r="L141" s="86"/>
      <c r="M141" s="86"/>
      <c r="N141" s="11"/>
      <c r="O141" s="11"/>
      <c r="P141" s="11"/>
      <c r="Q141" s="11" t="s">
        <v>170</v>
      </c>
      <c r="R141" s="11"/>
      <c r="S141" s="11"/>
      <c r="T141" s="11"/>
      <c r="U141" s="11"/>
      <c r="V141" s="11"/>
      <c r="W141" s="11"/>
      <c r="X141" s="11"/>
      <c r="Y141" s="11"/>
      <c r="Z141" s="11"/>
    </row>
    <row r="142" spans="2:28" x14ac:dyDescent="0.4">
      <c r="B142" s="34" t="s">
        <v>198</v>
      </c>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2:28" x14ac:dyDescent="0.4">
      <c r="B143" s="27" t="s">
        <v>197</v>
      </c>
      <c r="C143" s="27"/>
      <c r="D143" s="27"/>
      <c r="E143" s="27"/>
      <c r="F143" s="27"/>
      <c r="G143" s="27"/>
      <c r="H143" s="27"/>
      <c r="I143" s="27"/>
      <c r="J143" s="27"/>
      <c r="K143" s="27"/>
      <c r="L143" s="27"/>
      <c r="M143" s="11"/>
      <c r="N143" s="11"/>
      <c r="O143" s="11"/>
      <c r="P143" s="11"/>
      <c r="Q143" s="11"/>
      <c r="R143" s="11"/>
      <c r="S143" s="11"/>
      <c r="T143" s="11"/>
      <c r="U143" s="11"/>
      <c r="V143" s="11"/>
      <c r="W143" s="11"/>
      <c r="X143" s="11"/>
      <c r="Y143" s="11"/>
      <c r="Z143" s="11"/>
      <c r="AA143" s="11"/>
      <c r="AB143" s="11"/>
    </row>
    <row r="144" spans="2:28" x14ac:dyDescent="0.4">
      <c r="B144" s="93"/>
      <c r="C144" s="11"/>
      <c r="D144" s="11"/>
      <c r="E144" s="11"/>
      <c r="F144" s="11" t="s">
        <v>138</v>
      </c>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2:28" x14ac:dyDescent="0.4">
      <c r="B145" s="26"/>
      <c r="C145" s="26"/>
      <c r="D145" s="26" t="s">
        <v>125</v>
      </c>
      <c r="E145" s="26" t="s">
        <v>126</v>
      </c>
      <c r="F145" s="26" t="s">
        <v>123</v>
      </c>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2:28" x14ac:dyDescent="0.4">
      <c r="B146" s="149" t="s">
        <v>186</v>
      </c>
      <c r="C146" s="26" t="s">
        <v>187</v>
      </c>
      <c r="D146" s="26">
        <v>47</v>
      </c>
      <c r="E146" s="26">
        <v>28</v>
      </c>
      <c r="F146" s="26">
        <v>84</v>
      </c>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2:28" x14ac:dyDescent="0.4">
      <c r="B147" s="149"/>
      <c r="C147" s="26" t="s">
        <v>188</v>
      </c>
      <c r="D147" s="26">
        <v>35</v>
      </c>
      <c r="E147" s="26">
        <v>23</v>
      </c>
      <c r="F147" s="26">
        <v>75</v>
      </c>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2:28" x14ac:dyDescent="0.4">
      <c r="B148" s="149"/>
      <c r="C148" s="26" t="s">
        <v>190</v>
      </c>
      <c r="D148" s="26">
        <v>25</v>
      </c>
      <c r="E148" s="26">
        <v>25</v>
      </c>
      <c r="F148" s="26">
        <f>SUM(D148:E148)</f>
        <v>50</v>
      </c>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2:28" x14ac:dyDescent="0.4">
      <c r="B149" s="149"/>
      <c r="C149" s="33" t="s">
        <v>191</v>
      </c>
      <c r="D149" s="33">
        <v>41</v>
      </c>
      <c r="E149" s="33">
        <v>45</v>
      </c>
      <c r="F149" s="26">
        <f>SUM(D149:E149)</f>
        <v>86</v>
      </c>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2:28" x14ac:dyDescent="0.4">
      <c r="B150" s="149"/>
      <c r="C150" s="33" t="s">
        <v>192</v>
      </c>
      <c r="D150" s="33">
        <v>40</v>
      </c>
      <c r="E150" s="33">
        <v>40</v>
      </c>
      <c r="F150" s="26">
        <f t="shared" ref="F150" si="74">SUM(D150:E150)</f>
        <v>80</v>
      </c>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2:28" x14ac:dyDescent="0.4">
      <c r="B151" s="149"/>
      <c r="C151" s="49" t="s">
        <v>195</v>
      </c>
      <c r="D151" s="33">
        <v>40</v>
      </c>
      <c r="E151" s="33">
        <v>40</v>
      </c>
      <c r="F151" s="26">
        <f>SUM(D151:E151)</f>
        <v>80</v>
      </c>
      <c r="G151" s="11"/>
      <c r="H151" s="11" t="s">
        <v>196</v>
      </c>
      <c r="I151" s="11"/>
      <c r="J151" s="11"/>
      <c r="K151" s="11" t="s">
        <v>138</v>
      </c>
      <c r="L151" s="11"/>
      <c r="M151" s="11"/>
      <c r="N151" s="11"/>
      <c r="O151" s="11"/>
      <c r="P151" s="11"/>
      <c r="Q151" s="11"/>
      <c r="R151" s="11"/>
      <c r="S151" s="11"/>
      <c r="T151" s="11"/>
      <c r="U151" s="11"/>
      <c r="V151" s="11"/>
      <c r="W151" s="11"/>
      <c r="X151" s="11"/>
      <c r="Y151" s="11"/>
      <c r="Z151" s="11"/>
      <c r="AA151" s="11"/>
      <c r="AB151" s="11"/>
    </row>
    <row r="152" spans="2:28" x14ac:dyDescent="0.4">
      <c r="B152" s="147" t="s">
        <v>194</v>
      </c>
      <c r="C152" s="96" t="s">
        <v>187</v>
      </c>
      <c r="D152" s="96">
        <v>25</v>
      </c>
      <c r="E152" s="96">
        <v>9</v>
      </c>
      <c r="F152" s="96">
        <v>34</v>
      </c>
      <c r="G152" s="11"/>
      <c r="H152" s="26" t="s">
        <v>193</v>
      </c>
      <c r="I152" s="26" t="s">
        <v>125</v>
      </c>
      <c r="J152" s="26" t="s">
        <v>126</v>
      </c>
      <c r="K152" s="26" t="s">
        <v>123</v>
      </c>
      <c r="L152" s="11"/>
      <c r="M152" s="11"/>
      <c r="N152" s="11"/>
      <c r="O152" s="11"/>
      <c r="P152" s="11"/>
      <c r="Q152" s="11"/>
      <c r="R152" s="11"/>
      <c r="S152" s="11"/>
      <c r="T152" s="11"/>
      <c r="U152" s="11"/>
      <c r="V152" s="11"/>
      <c r="W152" s="11"/>
      <c r="X152" s="11"/>
      <c r="Y152" s="11"/>
      <c r="Z152" s="11"/>
      <c r="AA152" s="11"/>
      <c r="AB152" s="11"/>
    </row>
    <row r="153" spans="2:28" x14ac:dyDescent="0.4">
      <c r="B153" s="147"/>
      <c r="C153" s="26" t="s">
        <v>188</v>
      </c>
      <c r="D153" s="26">
        <v>7</v>
      </c>
      <c r="E153" s="26">
        <v>18</v>
      </c>
      <c r="F153" s="26">
        <f>SUM(D153:E153)</f>
        <v>25</v>
      </c>
      <c r="G153" s="11"/>
      <c r="H153" s="26" t="s">
        <v>129</v>
      </c>
      <c r="I153" s="116">
        <v>11</v>
      </c>
      <c r="J153" s="117">
        <v>5</v>
      </c>
      <c r="K153" s="26">
        <f>SUM(I153:J153)</f>
        <v>16</v>
      </c>
      <c r="L153" s="11"/>
      <c r="M153" s="11"/>
      <c r="N153" s="11"/>
      <c r="O153" s="11"/>
      <c r="P153" s="11"/>
      <c r="Q153" s="11"/>
      <c r="R153" s="11"/>
      <c r="S153" s="11"/>
      <c r="T153" s="11"/>
      <c r="U153" s="11"/>
      <c r="V153" s="11"/>
      <c r="W153" s="11"/>
      <c r="X153" s="11"/>
      <c r="Y153" s="11"/>
      <c r="Z153" s="11"/>
      <c r="AA153" s="11"/>
      <c r="AB153" s="11"/>
    </row>
    <row r="154" spans="2:28" x14ac:dyDescent="0.4">
      <c r="B154" s="147"/>
      <c r="C154" s="26" t="s">
        <v>190</v>
      </c>
      <c r="D154" s="26">
        <v>23</v>
      </c>
      <c r="E154" s="26">
        <v>16</v>
      </c>
      <c r="F154" s="26">
        <f>SUM(D154:E154)</f>
        <v>39</v>
      </c>
      <c r="G154" s="11"/>
      <c r="H154" s="26" t="s">
        <v>164</v>
      </c>
      <c r="I154" s="118">
        <v>18</v>
      </c>
      <c r="J154" s="119">
        <v>7</v>
      </c>
      <c r="K154" s="26">
        <f t="shared" ref="K154:K156" si="75">SUM(I154:J154)</f>
        <v>25</v>
      </c>
      <c r="L154" s="11"/>
      <c r="M154" s="11"/>
      <c r="N154" s="11"/>
      <c r="O154" s="11"/>
      <c r="P154" s="11"/>
      <c r="Q154" s="11"/>
      <c r="R154" s="11"/>
      <c r="S154" s="11"/>
      <c r="T154" s="11"/>
      <c r="U154" s="11"/>
      <c r="V154" s="11"/>
      <c r="W154" s="11"/>
      <c r="X154" s="11"/>
      <c r="Y154" s="11"/>
      <c r="Z154" s="11"/>
      <c r="AA154" s="11"/>
      <c r="AB154" s="11"/>
    </row>
    <row r="155" spans="2:28" x14ac:dyDescent="0.4">
      <c r="B155" s="147"/>
      <c r="C155" s="33" t="s">
        <v>191</v>
      </c>
      <c r="D155" s="33">
        <f>F155-E155</f>
        <v>24</v>
      </c>
      <c r="E155" s="33">
        <v>14</v>
      </c>
      <c r="F155" s="26">
        <v>38</v>
      </c>
      <c r="G155" s="11"/>
      <c r="H155" s="26" t="s">
        <v>165</v>
      </c>
      <c r="I155" s="118">
        <v>0</v>
      </c>
      <c r="J155" s="119">
        <v>2</v>
      </c>
      <c r="K155" s="26">
        <f t="shared" si="75"/>
        <v>2</v>
      </c>
      <c r="L155" s="11"/>
      <c r="M155" s="11"/>
      <c r="N155" s="11"/>
      <c r="O155" s="11"/>
      <c r="P155" s="11"/>
      <c r="Q155" s="11"/>
      <c r="R155" s="11"/>
      <c r="S155" s="11"/>
      <c r="T155" s="11"/>
      <c r="U155" s="11"/>
      <c r="V155" s="11"/>
      <c r="W155" s="11"/>
      <c r="X155" s="11"/>
      <c r="Y155" s="11"/>
      <c r="Z155" s="11"/>
      <c r="AA155" s="11"/>
      <c r="AB155" s="11"/>
    </row>
    <row r="156" spans="2:28" x14ac:dyDescent="0.4">
      <c r="B156" s="148"/>
      <c r="C156" s="49" t="s">
        <v>212</v>
      </c>
      <c r="D156" s="33">
        <v>31</v>
      </c>
      <c r="E156" s="33">
        <v>14</v>
      </c>
      <c r="F156" s="33">
        <f>SUM(D156:E156)</f>
        <v>45</v>
      </c>
      <c r="G156" s="11"/>
      <c r="H156" s="26" t="s">
        <v>166</v>
      </c>
      <c r="I156" s="120">
        <v>2</v>
      </c>
      <c r="J156" s="121">
        <v>0</v>
      </c>
      <c r="K156" s="26">
        <f t="shared" si="75"/>
        <v>2</v>
      </c>
      <c r="L156" s="11"/>
      <c r="M156" s="11"/>
      <c r="N156" s="11"/>
      <c r="O156" s="11"/>
      <c r="P156" s="11"/>
      <c r="Q156" s="11"/>
      <c r="R156" s="11"/>
      <c r="S156" s="11"/>
      <c r="T156" s="11"/>
      <c r="U156" s="11"/>
      <c r="V156" s="11"/>
      <c r="W156" s="11"/>
      <c r="X156" s="11"/>
      <c r="Y156" s="11"/>
      <c r="Z156" s="11"/>
      <c r="AA156" s="11"/>
      <c r="AB156" s="11"/>
    </row>
    <row r="157" spans="2:28" x14ac:dyDescent="0.4">
      <c r="B157" s="11" t="s">
        <v>332</v>
      </c>
      <c r="G157" s="11"/>
      <c r="H157" s="26" t="s">
        <v>123</v>
      </c>
      <c r="I157" s="28">
        <f>SUM(I153:I156)</f>
        <v>31</v>
      </c>
      <c r="J157" s="28">
        <f>SUM(J153:J156)</f>
        <v>14</v>
      </c>
      <c r="K157" s="68"/>
      <c r="L157" s="11"/>
      <c r="M157" s="11"/>
      <c r="N157" s="11"/>
      <c r="O157" s="11"/>
      <c r="P157" s="11"/>
      <c r="Q157" s="11"/>
      <c r="R157" s="11"/>
      <c r="S157" s="11"/>
      <c r="T157" s="11"/>
      <c r="U157" s="11"/>
      <c r="V157" s="11"/>
      <c r="W157" s="11"/>
      <c r="X157" s="11"/>
      <c r="Y157" s="11"/>
      <c r="AA157" s="11"/>
      <c r="AB157" s="11"/>
    </row>
    <row r="158" spans="2:28" x14ac:dyDescent="0.4">
      <c r="B158" s="98"/>
      <c r="C158" s="100"/>
      <c r="D158" s="11"/>
      <c r="E158" s="11"/>
      <c r="F158" s="98"/>
      <c r="G158" s="11"/>
      <c r="H158" s="11" t="s">
        <v>167</v>
      </c>
      <c r="I158" s="11"/>
      <c r="J158" s="11"/>
      <c r="K158" s="11"/>
      <c r="L158" s="11"/>
      <c r="M158" s="11"/>
      <c r="N158" s="11"/>
      <c r="O158" s="11"/>
      <c r="P158" s="11"/>
      <c r="Q158" s="11"/>
      <c r="R158" s="11"/>
      <c r="S158" s="11"/>
      <c r="T158" s="11"/>
      <c r="U158" s="11"/>
      <c r="V158" s="11"/>
      <c r="W158" s="11"/>
      <c r="X158" s="11"/>
      <c r="AA158" s="11"/>
      <c r="AB158" s="11"/>
    </row>
    <row r="159" spans="2:28" x14ac:dyDescent="0.4">
      <c r="C159" s="11"/>
      <c r="D159" s="11"/>
      <c r="E159" s="11"/>
      <c r="F159" s="11"/>
      <c r="G159" s="11"/>
      <c r="H159" s="11"/>
      <c r="I159" s="11"/>
      <c r="J159" s="11"/>
      <c r="K159" s="11"/>
      <c r="L159" s="11"/>
      <c r="M159" s="11"/>
      <c r="N159" s="11"/>
      <c r="O159" s="11"/>
      <c r="P159" s="11"/>
      <c r="Q159" s="11"/>
      <c r="R159" s="11"/>
      <c r="S159" s="11"/>
      <c r="T159" s="11"/>
      <c r="U159" s="11"/>
      <c r="V159" s="11"/>
      <c r="W159" s="11"/>
      <c r="X159" s="11"/>
    </row>
    <row r="160" spans="2:28" x14ac:dyDescent="0.4">
      <c r="B160" s="27" t="s">
        <v>39</v>
      </c>
      <c r="C160" s="27"/>
      <c r="D160" s="27"/>
      <c r="E160" s="27"/>
      <c r="F160" s="27"/>
      <c r="G160" s="27"/>
      <c r="H160" s="27"/>
      <c r="I160" s="27"/>
      <c r="J160" s="27"/>
      <c r="K160" s="27"/>
      <c r="L160" s="27"/>
      <c r="M160" s="27"/>
      <c r="N160" s="27"/>
      <c r="O160" s="11"/>
      <c r="P160" s="11"/>
      <c r="Q160" s="11"/>
      <c r="R160" s="11"/>
      <c r="S160" s="11"/>
      <c r="T160" s="11"/>
      <c r="U160" s="11"/>
    </row>
    <row r="161" spans="2:28" x14ac:dyDescent="0.4">
      <c r="B161" s="93"/>
      <c r="C161" s="7" t="s">
        <v>374</v>
      </c>
      <c r="D161" s="7" t="s">
        <v>189</v>
      </c>
      <c r="E161" s="7" t="s">
        <v>199</v>
      </c>
      <c r="F161" s="7" t="s">
        <v>200</v>
      </c>
      <c r="G161" s="7" t="s">
        <v>378</v>
      </c>
      <c r="H161" s="11"/>
      <c r="I161" s="11"/>
      <c r="J161" s="11"/>
      <c r="K161" s="11"/>
      <c r="L161" s="11"/>
      <c r="M161" s="11"/>
      <c r="N161" s="11"/>
      <c r="O161" s="11"/>
      <c r="P161" s="11"/>
      <c r="Q161" s="11"/>
      <c r="R161" s="11"/>
      <c r="S161" s="11"/>
      <c r="T161" s="11"/>
      <c r="U161" s="11"/>
    </row>
    <row r="162" spans="2:28" x14ac:dyDescent="0.4">
      <c r="B162" s="7" t="s">
        <v>114</v>
      </c>
      <c r="C162" s="72">
        <v>2</v>
      </c>
      <c r="D162" s="139">
        <v>2.3199999999999998</v>
      </c>
      <c r="E162" s="72">
        <v>2.31</v>
      </c>
      <c r="F162" s="72">
        <v>2.5</v>
      </c>
      <c r="G162" s="122">
        <v>2.64</v>
      </c>
    </row>
    <row r="163" spans="2:28" x14ac:dyDescent="0.4">
      <c r="B163" s="11" t="s">
        <v>332</v>
      </c>
      <c r="D163" s="35"/>
    </row>
    <row r="165" spans="2:28" x14ac:dyDescent="0.4">
      <c r="B165" s="9" t="s">
        <v>201</v>
      </c>
      <c r="C165" s="9"/>
      <c r="D165" s="9"/>
      <c r="E165" s="9"/>
      <c r="F165" s="9"/>
      <c r="G165" s="9"/>
      <c r="H165" s="9"/>
      <c r="I165" s="9"/>
      <c r="J165" s="9"/>
      <c r="K165" s="9"/>
      <c r="L165" s="9"/>
      <c r="M165" s="9"/>
      <c r="N165" s="9"/>
    </row>
    <row r="166" spans="2:28" x14ac:dyDescent="0.4">
      <c r="B166" s="93"/>
      <c r="C166" s="143" t="s">
        <v>389</v>
      </c>
      <c r="D166" s="144"/>
      <c r="E166" s="145"/>
      <c r="F166" s="143" t="s">
        <v>390</v>
      </c>
      <c r="G166" s="144"/>
      <c r="H166" s="145"/>
      <c r="I166" s="143" t="s">
        <v>391</v>
      </c>
      <c r="J166" s="144"/>
      <c r="K166" s="145"/>
    </row>
    <row r="167" spans="2:28" x14ac:dyDescent="0.4">
      <c r="C167" s="7" t="s">
        <v>124</v>
      </c>
      <c r="D167" s="7" t="s">
        <v>2</v>
      </c>
      <c r="E167" s="7" t="s">
        <v>1</v>
      </c>
      <c r="F167" s="7" t="s">
        <v>124</v>
      </c>
      <c r="G167" s="7" t="s">
        <v>2</v>
      </c>
      <c r="H167" s="7" t="s">
        <v>1</v>
      </c>
      <c r="I167" s="7" t="s">
        <v>124</v>
      </c>
      <c r="J167" s="7" t="s">
        <v>2</v>
      </c>
      <c r="K167" s="7" t="s">
        <v>1</v>
      </c>
    </row>
    <row r="168" spans="2:28" x14ac:dyDescent="0.4">
      <c r="B168" s="7" t="s">
        <v>392</v>
      </c>
      <c r="C168" s="123">
        <f>SUM(D168:E168)</f>
        <v>42</v>
      </c>
      <c r="D168" s="95">
        <v>29</v>
      </c>
      <c r="E168" s="95">
        <v>13</v>
      </c>
      <c r="F168" s="95">
        <f>SUM(G168:H168)</f>
        <v>52</v>
      </c>
      <c r="G168" s="95">
        <v>34</v>
      </c>
      <c r="H168" s="95">
        <v>18</v>
      </c>
      <c r="I168" s="95">
        <v>56</v>
      </c>
      <c r="J168" s="95">
        <v>40</v>
      </c>
      <c r="K168" s="95">
        <v>16</v>
      </c>
    </row>
    <row r="169" spans="2:28" x14ac:dyDescent="0.4">
      <c r="B169" s="11" t="s">
        <v>393</v>
      </c>
      <c r="C169" s="59"/>
      <c r="D169" s="59"/>
      <c r="E169" s="59"/>
      <c r="F169" s="59"/>
      <c r="G169" s="59"/>
      <c r="H169" s="59"/>
      <c r="I169" s="59"/>
      <c r="J169" s="59"/>
      <c r="K169" s="59"/>
      <c r="L169" s="62"/>
      <c r="V169" s="86"/>
      <c r="W169" s="86"/>
      <c r="X169" s="86"/>
      <c r="Y169" s="86"/>
      <c r="Z169" s="86"/>
    </row>
    <row r="170" spans="2:28" x14ac:dyDescent="0.4">
      <c r="V170" s="11"/>
      <c r="W170" s="11"/>
      <c r="X170" s="11"/>
      <c r="Y170" s="11"/>
      <c r="Z170" s="11"/>
    </row>
    <row r="171" spans="2:28" s="87" customFormat="1" x14ac:dyDescent="0.4">
      <c r="B171" s="27" t="s">
        <v>202</v>
      </c>
      <c r="C171" s="27"/>
      <c r="D171" s="27"/>
      <c r="E171" s="27"/>
      <c r="F171" s="27"/>
      <c r="G171" s="27"/>
      <c r="H171" s="27"/>
      <c r="I171" s="27"/>
      <c r="J171" s="27"/>
      <c r="K171" s="27"/>
      <c r="L171" s="27"/>
      <c r="M171" s="27"/>
      <c r="N171" s="27"/>
      <c r="O171" s="86"/>
      <c r="P171" s="86"/>
      <c r="Q171" s="86"/>
      <c r="R171" s="86"/>
      <c r="S171" s="86"/>
      <c r="T171" s="86"/>
      <c r="U171" s="86"/>
      <c r="V171" s="11"/>
      <c r="W171" s="11"/>
      <c r="X171" s="11"/>
      <c r="Y171" s="11"/>
      <c r="Z171" s="11"/>
      <c r="AA171" s="86"/>
      <c r="AB171" s="86"/>
    </row>
    <row r="172" spans="2:28" x14ac:dyDescent="0.4">
      <c r="B172" s="9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2:28" x14ac:dyDescent="0.4">
      <c r="B173" s="37"/>
      <c r="C173" s="37"/>
      <c r="D173" s="30" t="s">
        <v>203</v>
      </c>
      <c r="E173" s="30" t="s">
        <v>204</v>
      </c>
      <c r="F173" s="37" t="s">
        <v>123</v>
      </c>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2:28" x14ac:dyDescent="0.4">
      <c r="B174" s="146" t="s">
        <v>205</v>
      </c>
      <c r="C174" s="89" t="s">
        <v>187</v>
      </c>
      <c r="D174" s="26">
        <v>19</v>
      </c>
      <c r="E174" s="26">
        <v>47</v>
      </c>
      <c r="F174" s="26">
        <f>SUM(D174:E174)</f>
        <v>66</v>
      </c>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2:28" x14ac:dyDescent="0.4">
      <c r="B175" s="147"/>
      <c r="C175" s="89" t="s">
        <v>188</v>
      </c>
      <c r="D175" s="26">
        <v>34</v>
      </c>
      <c r="E175" s="26">
        <v>60</v>
      </c>
      <c r="F175" s="26">
        <f>SUM(D175:E175)</f>
        <v>94</v>
      </c>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2:28" x14ac:dyDescent="0.4">
      <c r="B176" s="147"/>
      <c r="C176" s="89" t="s">
        <v>190</v>
      </c>
      <c r="D176" s="26">
        <v>32</v>
      </c>
      <c r="E176" s="26">
        <v>55</v>
      </c>
      <c r="F176" s="26">
        <f>SUM(D176:E176)</f>
        <v>87</v>
      </c>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2:28" x14ac:dyDescent="0.4">
      <c r="B177" s="147"/>
      <c r="C177" s="97" t="s">
        <v>191</v>
      </c>
      <c r="D177" s="49">
        <v>29</v>
      </c>
      <c r="E177" s="49">
        <v>60</v>
      </c>
      <c r="F177" s="49">
        <f>SUM(D177:E177)</f>
        <v>89</v>
      </c>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2:28" x14ac:dyDescent="0.4">
      <c r="B178" s="148"/>
      <c r="C178" s="124" t="s">
        <v>212</v>
      </c>
      <c r="D178" s="33">
        <v>42</v>
      </c>
      <c r="E178" s="33">
        <v>63</v>
      </c>
      <c r="F178" s="26">
        <f>SUM(D178:E178)</f>
        <v>105</v>
      </c>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2:28" x14ac:dyDescent="0.4">
      <c r="B179" s="98"/>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2:28" x14ac:dyDescent="0.4">
      <c r="B180" s="11" t="s">
        <v>332</v>
      </c>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AA180" s="11"/>
      <c r="AB180" s="11"/>
    </row>
    <row r="181" spans="2:28" x14ac:dyDescent="0.4">
      <c r="B181" s="11"/>
      <c r="C181" s="11"/>
      <c r="D181" s="11"/>
      <c r="E181" s="11"/>
      <c r="F181" s="11"/>
      <c r="G181" s="11"/>
      <c r="H181" s="11"/>
      <c r="I181" s="11"/>
      <c r="J181" s="11"/>
      <c r="K181" s="11"/>
      <c r="L181" s="11"/>
      <c r="M181" s="11"/>
      <c r="N181" s="11"/>
      <c r="O181" s="11"/>
      <c r="P181" s="11"/>
      <c r="Q181" s="11"/>
      <c r="R181" s="11"/>
      <c r="S181" s="11"/>
      <c r="T181" s="11"/>
      <c r="U181" s="11"/>
      <c r="V181" s="11"/>
      <c r="AA181" s="11"/>
      <c r="AB181" s="11"/>
    </row>
    <row r="182" spans="2:28" x14ac:dyDescent="0.4">
      <c r="B182" t="s">
        <v>206</v>
      </c>
      <c r="O182" s="11"/>
      <c r="P182" s="11"/>
      <c r="Q182" s="11"/>
      <c r="R182" s="11"/>
      <c r="S182" s="11"/>
      <c r="T182" s="11"/>
      <c r="U182" s="11"/>
      <c r="V182" s="11"/>
    </row>
    <row r="183" spans="2:28" x14ac:dyDescent="0.4">
      <c r="B183" s="38"/>
      <c r="C183" s="143" t="s">
        <v>207</v>
      </c>
      <c r="D183" s="144"/>
      <c r="E183" s="145"/>
      <c r="F183" s="143" t="s">
        <v>208</v>
      </c>
      <c r="G183" s="144"/>
      <c r="H183" s="145"/>
      <c r="I183" s="143" t="s">
        <v>209</v>
      </c>
      <c r="J183" s="144"/>
      <c r="K183" s="145"/>
      <c r="L183" s="143" t="s">
        <v>210</v>
      </c>
      <c r="M183" s="144"/>
      <c r="N183" s="145"/>
      <c r="O183" s="143" t="s">
        <v>212</v>
      </c>
      <c r="P183" s="144"/>
      <c r="Q183" s="145"/>
      <c r="R183" s="11"/>
      <c r="S183" s="11"/>
      <c r="T183" s="11"/>
      <c r="U183" s="11"/>
      <c r="V183" s="11"/>
    </row>
    <row r="184" spans="2:28" x14ac:dyDescent="0.4">
      <c r="B184" s="38"/>
      <c r="C184" s="7" t="s">
        <v>1</v>
      </c>
      <c r="D184" s="39" t="s">
        <v>2</v>
      </c>
      <c r="E184" s="7" t="s">
        <v>124</v>
      </c>
      <c r="F184" s="39" t="s">
        <v>1</v>
      </c>
      <c r="G184" s="7" t="s">
        <v>2</v>
      </c>
      <c r="H184" s="39" t="s">
        <v>124</v>
      </c>
      <c r="I184" s="7" t="s">
        <v>1</v>
      </c>
      <c r="J184" s="39" t="s">
        <v>2</v>
      </c>
      <c r="K184" s="7" t="s">
        <v>124</v>
      </c>
      <c r="L184" s="7" t="s">
        <v>1</v>
      </c>
      <c r="M184" s="39" t="s">
        <v>2</v>
      </c>
      <c r="N184" s="7" t="s">
        <v>124</v>
      </c>
      <c r="O184" s="7" t="s">
        <v>1</v>
      </c>
      <c r="P184" s="39" t="s">
        <v>2</v>
      </c>
      <c r="Q184" s="7" t="s">
        <v>124</v>
      </c>
      <c r="R184" s="11"/>
      <c r="S184" s="11"/>
      <c r="T184" s="11"/>
      <c r="U184" s="11"/>
      <c r="V184" s="11"/>
    </row>
    <row r="185" spans="2:28" x14ac:dyDescent="0.4">
      <c r="B185" s="40" t="s">
        <v>129</v>
      </c>
      <c r="C185" s="41">
        <v>4</v>
      </c>
      <c r="D185" s="42">
        <v>11</v>
      </c>
      <c r="E185" s="41">
        <v>15</v>
      </c>
      <c r="F185" s="42">
        <v>5</v>
      </c>
      <c r="G185" s="41">
        <v>20</v>
      </c>
      <c r="H185" s="42">
        <v>25</v>
      </c>
      <c r="I185" s="41">
        <v>2</v>
      </c>
      <c r="J185" s="42">
        <v>23</v>
      </c>
      <c r="K185" s="41">
        <v>25</v>
      </c>
      <c r="L185" s="50">
        <v>13</v>
      </c>
      <c r="M185" s="51">
        <v>16</v>
      </c>
      <c r="N185" s="41">
        <f>L185+M185</f>
        <v>29</v>
      </c>
      <c r="O185" s="116">
        <v>8</v>
      </c>
      <c r="P185" s="117">
        <v>16</v>
      </c>
      <c r="Q185" s="116">
        <f>SUM(O185:P185)</f>
        <v>24</v>
      </c>
      <c r="R185" s="11"/>
      <c r="S185" s="11"/>
      <c r="T185" s="11"/>
      <c r="U185" s="11"/>
      <c r="V185" s="11"/>
    </row>
    <row r="186" spans="2:28" x14ac:dyDescent="0.4">
      <c r="B186" s="43" t="s">
        <v>164</v>
      </c>
      <c r="C186" s="44">
        <v>5</v>
      </c>
      <c r="D186" s="45">
        <v>6</v>
      </c>
      <c r="E186" s="44">
        <v>11</v>
      </c>
      <c r="F186" s="45">
        <v>4</v>
      </c>
      <c r="G186" s="44">
        <v>9</v>
      </c>
      <c r="H186" s="45">
        <v>13</v>
      </c>
      <c r="I186" s="44">
        <v>3</v>
      </c>
      <c r="J186" s="45">
        <v>7</v>
      </c>
      <c r="K186" s="44">
        <v>10</v>
      </c>
      <c r="L186" s="52">
        <v>3</v>
      </c>
      <c r="M186" s="53">
        <v>11</v>
      </c>
      <c r="N186" s="44">
        <f>L186+M186</f>
        <v>14</v>
      </c>
      <c r="O186" s="118">
        <v>2</v>
      </c>
      <c r="P186" s="119">
        <v>10</v>
      </c>
      <c r="Q186" s="116">
        <f t="shared" ref="Q186:Q188" si="76">SUM(O186:P186)</f>
        <v>12</v>
      </c>
      <c r="R186" s="11"/>
      <c r="S186" s="11"/>
      <c r="T186" s="11"/>
      <c r="U186" s="11"/>
      <c r="V186" s="11"/>
    </row>
    <row r="187" spans="2:28" x14ac:dyDescent="0.4">
      <c r="B187" s="43" t="s">
        <v>165</v>
      </c>
      <c r="C187" s="44">
        <v>2</v>
      </c>
      <c r="D187" s="45">
        <v>1</v>
      </c>
      <c r="E187" s="44">
        <v>3</v>
      </c>
      <c r="F187" s="45">
        <v>2</v>
      </c>
      <c r="G187" s="44">
        <v>2</v>
      </c>
      <c r="H187" s="45">
        <v>4</v>
      </c>
      <c r="I187" s="44">
        <v>0</v>
      </c>
      <c r="J187" s="45">
        <v>5</v>
      </c>
      <c r="K187" s="44">
        <v>5</v>
      </c>
      <c r="L187" s="52">
        <v>0</v>
      </c>
      <c r="M187" s="53">
        <v>8</v>
      </c>
      <c r="N187" s="44">
        <f t="shared" ref="N187:N188" si="77">L187+M187</f>
        <v>8</v>
      </c>
      <c r="O187" s="118">
        <v>0</v>
      </c>
      <c r="P187" s="119">
        <v>6</v>
      </c>
      <c r="Q187" s="116">
        <f t="shared" si="76"/>
        <v>6</v>
      </c>
      <c r="R187" s="11"/>
      <c r="S187" s="11"/>
      <c r="T187" s="11"/>
      <c r="U187" s="11"/>
      <c r="V187" s="11"/>
    </row>
    <row r="188" spans="2:28" x14ac:dyDescent="0.4">
      <c r="B188" s="46" t="s">
        <v>166</v>
      </c>
      <c r="C188" s="47">
        <v>1</v>
      </c>
      <c r="D188" s="48">
        <v>3</v>
      </c>
      <c r="E188" s="47">
        <v>4</v>
      </c>
      <c r="F188" s="48"/>
      <c r="G188" s="47">
        <v>5</v>
      </c>
      <c r="H188" s="48">
        <v>5</v>
      </c>
      <c r="I188" s="47">
        <v>0</v>
      </c>
      <c r="J188" s="48">
        <v>6</v>
      </c>
      <c r="K188" s="47">
        <v>6</v>
      </c>
      <c r="L188" s="54">
        <v>1</v>
      </c>
      <c r="M188" s="55">
        <v>2</v>
      </c>
      <c r="N188" s="44">
        <f t="shared" si="77"/>
        <v>3</v>
      </c>
      <c r="O188" s="120">
        <v>0</v>
      </c>
      <c r="P188" s="121">
        <v>3</v>
      </c>
      <c r="Q188" s="116">
        <f t="shared" si="76"/>
        <v>3</v>
      </c>
      <c r="R188" s="11"/>
      <c r="S188" s="11"/>
      <c r="T188" s="11"/>
      <c r="U188" s="11"/>
      <c r="V188" s="11"/>
      <c r="W188" s="11"/>
      <c r="X188" s="11"/>
      <c r="Y188" s="11"/>
    </row>
    <row r="189" spans="2:28" x14ac:dyDescent="0.4">
      <c r="B189" s="38" t="s">
        <v>124</v>
      </c>
      <c r="C189" s="7">
        <f t="shared" ref="C189:N189" si="78">SUM(C185:C188)</f>
        <v>12</v>
      </c>
      <c r="D189" s="39">
        <f t="shared" si="78"/>
        <v>21</v>
      </c>
      <c r="E189" s="7">
        <f t="shared" si="78"/>
        <v>33</v>
      </c>
      <c r="F189" s="39">
        <f t="shared" si="78"/>
        <v>11</v>
      </c>
      <c r="G189" s="7">
        <f t="shared" si="78"/>
        <v>36</v>
      </c>
      <c r="H189" s="39">
        <f t="shared" si="78"/>
        <v>47</v>
      </c>
      <c r="I189" s="7">
        <f t="shared" si="78"/>
        <v>5</v>
      </c>
      <c r="J189" s="39">
        <f t="shared" si="78"/>
        <v>41</v>
      </c>
      <c r="K189" s="7">
        <f t="shared" si="78"/>
        <v>46</v>
      </c>
      <c r="L189" s="8">
        <f t="shared" si="78"/>
        <v>17</v>
      </c>
      <c r="M189" s="56">
        <f t="shared" si="78"/>
        <v>37</v>
      </c>
      <c r="N189" s="7">
        <f t="shared" si="78"/>
        <v>54</v>
      </c>
      <c r="O189" s="95">
        <f>SUM(O185:O188)</f>
        <v>10</v>
      </c>
      <c r="P189" s="95">
        <f t="shared" ref="P189:Q189" si="79">SUM(P185:P188)</f>
        <v>35</v>
      </c>
      <c r="Q189" s="95">
        <f t="shared" si="79"/>
        <v>45</v>
      </c>
      <c r="R189" s="11"/>
      <c r="S189" s="11"/>
      <c r="T189" s="11"/>
      <c r="U189" s="11"/>
      <c r="V189" s="11"/>
      <c r="W189" s="11"/>
      <c r="X189" s="11"/>
      <c r="Y189" s="11"/>
    </row>
    <row r="190" spans="2:28" x14ac:dyDescent="0.4">
      <c r="B190" s="11" t="s">
        <v>332</v>
      </c>
      <c r="C190" s="11"/>
      <c r="D190" s="11"/>
      <c r="E190" s="11"/>
      <c r="F190" s="11"/>
      <c r="G190" s="11"/>
      <c r="H190" s="11"/>
      <c r="I190" s="11"/>
      <c r="J190" s="11"/>
      <c r="K190" s="11"/>
      <c r="L190" s="11"/>
      <c r="M190" s="11"/>
      <c r="N190" s="11"/>
      <c r="O190" s="11"/>
      <c r="P190" s="11"/>
      <c r="Q190" s="11"/>
      <c r="R190" s="11"/>
      <c r="S190" s="11"/>
      <c r="T190" s="11"/>
      <c r="U190" s="11"/>
    </row>
    <row r="191" spans="2:28" x14ac:dyDescent="0.4">
      <c r="B191" s="11"/>
      <c r="C191" s="11"/>
      <c r="D191" s="11"/>
      <c r="E191" s="11"/>
      <c r="F191" s="11"/>
      <c r="G191" s="11"/>
      <c r="H191" s="11"/>
      <c r="I191" s="11"/>
      <c r="J191" s="11"/>
      <c r="K191" s="11"/>
      <c r="L191" s="11"/>
      <c r="M191" s="11"/>
      <c r="N191" s="11"/>
      <c r="O191" s="11"/>
      <c r="P191" s="11"/>
      <c r="Q191" s="11"/>
      <c r="R191" s="11"/>
      <c r="S191" s="11"/>
      <c r="T191" s="11"/>
      <c r="U191" s="11"/>
    </row>
    <row r="192" spans="2:28" x14ac:dyDescent="0.4">
      <c r="B192" s="64" t="s">
        <v>341</v>
      </c>
      <c r="C192" s="1"/>
      <c r="D192" s="1"/>
      <c r="E192" s="1"/>
      <c r="F192" s="1"/>
      <c r="G192" s="1"/>
      <c r="H192" s="1"/>
      <c r="I192" s="1"/>
      <c r="J192" s="1"/>
      <c r="K192" s="1"/>
      <c r="L192" s="1"/>
      <c r="M192" s="1"/>
      <c r="N192" s="1"/>
    </row>
    <row r="193" spans="2:14" x14ac:dyDescent="0.4">
      <c r="B193" s="58" t="s">
        <v>342</v>
      </c>
      <c r="C193" s="9"/>
      <c r="D193" s="61"/>
      <c r="E193" s="61"/>
      <c r="F193" s="61"/>
      <c r="G193" s="61"/>
      <c r="H193" s="9"/>
      <c r="I193" s="9"/>
      <c r="J193" s="9"/>
      <c r="K193" s="9"/>
      <c r="L193" s="9"/>
      <c r="M193" s="9"/>
      <c r="N193" s="9"/>
    </row>
    <row r="194" spans="2:14" x14ac:dyDescent="0.4">
      <c r="B194" s="93"/>
      <c r="D194" s="41" t="s">
        <v>189</v>
      </c>
      <c r="E194" s="41" t="s">
        <v>199</v>
      </c>
      <c r="F194" s="41" t="s">
        <v>200</v>
      </c>
    </row>
    <row r="195" spans="2:14" x14ac:dyDescent="0.4">
      <c r="B195" s="7" t="s">
        <v>214</v>
      </c>
      <c r="C195" s="7"/>
      <c r="D195" s="95" t="s">
        <v>418</v>
      </c>
      <c r="E195" s="95" t="s">
        <v>419</v>
      </c>
      <c r="F195" s="95" t="s">
        <v>423</v>
      </c>
    </row>
    <row r="196" spans="2:14" x14ac:dyDescent="0.4">
      <c r="B196" s="154" t="s">
        <v>215</v>
      </c>
      <c r="C196" s="57" t="s">
        <v>218</v>
      </c>
      <c r="D196" s="95" t="s">
        <v>435</v>
      </c>
      <c r="E196" s="95" t="s">
        <v>425</v>
      </c>
      <c r="F196" s="95" t="s">
        <v>428</v>
      </c>
      <c r="G196" s="125"/>
    </row>
    <row r="197" spans="2:14" x14ac:dyDescent="0.4">
      <c r="B197" s="155"/>
      <c r="C197" s="57" t="s">
        <v>18</v>
      </c>
      <c r="D197" s="95" t="s">
        <v>434</v>
      </c>
      <c r="E197" s="95" t="s">
        <v>426</v>
      </c>
      <c r="F197" s="95" t="s">
        <v>429</v>
      </c>
      <c r="G197" s="125"/>
    </row>
    <row r="198" spans="2:14" x14ac:dyDescent="0.4">
      <c r="B198" s="60" t="s">
        <v>343</v>
      </c>
      <c r="C198" s="57"/>
      <c r="D198" s="95" t="s">
        <v>433</v>
      </c>
      <c r="E198" s="95" t="s">
        <v>427</v>
      </c>
      <c r="F198" s="95" t="s">
        <v>430</v>
      </c>
      <c r="G198" s="125"/>
    </row>
    <row r="199" spans="2:14" x14ac:dyDescent="0.4">
      <c r="B199" s="60" t="s">
        <v>344</v>
      </c>
      <c r="C199" s="57"/>
      <c r="D199" s="95" t="s">
        <v>431</v>
      </c>
      <c r="E199" s="95" t="s">
        <v>424</v>
      </c>
      <c r="F199" s="95" t="s">
        <v>432</v>
      </c>
      <c r="G199" s="126"/>
    </row>
    <row r="200" spans="2:14" x14ac:dyDescent="0.4">
      <c r="B200" s="7" t="s">
        <v>216</v>
      </c>
      <c r="C200" s="7"/>
      <c r="D200" s="95" t="s">
        <v>420</v>
      </c>
      <c r="E200" s="95" t="s">
        <v>420</v>
      </c>
      <c r="F200" s="95" t="s">
        <v>422</v>
      </c>
      <c r="G200" s="126"/>
    </row>
    <row r="201" spans="2:14" x14ac:dyDescent="0.4">
      <c r="B201" s="7" t="s">
        <v>217</v>
      </c>
      <c r="C201" s="7"/>
      <c r="D201" s="95" t="s">
        <v>421</v>
      </c>
      <c r="E201" s="95" t="s">
        <v>421</v>
      </c>
      <c r="F201" s="95" t="s">
        <v>421</v>
      </c>
      <c r="G201" s="126"/>
    </row>
    <row r="202" spans="2:14" x14ac:dyDescent="0.4">
      <c r="B202" s="11" t="s">
        <v>411</v>
      </c>
    </row>
    <row r="203" spans="2:14" x14ac:dyDescent="0.4">
      <c r="B203" s="11"/>
    </row>
    <row r="204" spans="2:14" x14ac:dyDescent="0.4">
      <c r="B204" s="11"/>
    </row>
    <row r="205" spans="2:14" x14ac:dyDescent="0.4">
      <c r="B205" s="1" t="s">
        <v>117</v>
      </c>
    </row>
    <row r="206" spans="2:14" x14ac:dyDescent="0.4">
      <c r="B206" s="61" t="s">
        <v>309</v>
      </c>
      <c r="C206" s="61"/>
      <c r="D206" s="61"/>
      <c r="E206" s="9"/>
      <c r="F206" s="9"/>
      <c r="G206" s="9"/>
      <c r="H206" s="9"/>
      <c r="I206" s="9"/>
      <c r="J206" s="9"/>
      <c r="K206" s="9"/>
      <c r="L206" s="9"/>
      <c r="M206" s="9"/>
    </row>
    <row r="207" spans="2:14" x14ac:dyDescent="0.4">
      <c r="B207" s="94"/>
      <c r="C207" s="7">
        <v>2022</v>
      </c>
      <c r="D207" s="7" t="s">
        <v>375</v>
      </c>
      <c r="E207" s="7">
        <v>2023</v>
      </c>
      <c r="F207" s="7" t="s">
        <v>375</v>
      </c>
      <c r="G207" s="7">
        <v>2024</v>
      </c>
      <c r="H207" s="7" t="s">
        <v>375</v>
      </c>
    </row>
    <row r="208" spans="2:14" x14ac:dyDescent="0.4">
      <c r="B208" s="69"/>
      <c r="C208" s="7" t="s">
        <v>224</v>
      </c>
      <c r="D208" s="7" t="s">
        <v>225</v>
      </c>
      <c r="E208" s="7" t="s">
        <v>224</v>
      </c>
      <c r="F208" s="7" t="s">
        <v>225</v>
      </c>
      <c r="G208" s="7" t="s">
        <v>224</v>
      </c>
      <c r="H208" s="7" t="s">
        <v>225</v>
      </c>
    </row>
    <row r="209" spans="2:12" x14ac:dyDescent="0.4">
      <c r="B209" s="7" t="s">
        <v>220</v>
      </c>
      <c r="C209" s="95">
        <v>0</v>
      </c>
      <c r="D209" s="95">
        <v>0</v>
      </c>
      <c r="E209" s="95">
        <v>0</v>
      </c>
      <c r="F209" s="95">
        <v>0</v>
      </c>
      <c r="G209" s="95">
        <v>0</v>
      </c>
      <c r="H209" s="95">
        <v>0</v>
      </c>
    </row>
    <row r="210" spans="2:12" x14ac:dyDescent="0.4">
      <c r="B210" s="7" t="s">
        <v>221</v>
      </c>
      <c r="C210" s="95">
        <v>38</v>
      </c>
      <c r="D210" s="95">
        <v>10</v>
      </c>
      <c r="E210" s="95">
        <v>25</v>
      </c>
      <c r="F210" s="95">
        <v>7</v>
      </c>
      <c r="G210" s="95">
        <v>29</v>
      </c>
      <c r="H210" s="95">
        <v>3</v>
      </c>
    </row>
    <row r="211" spans="2:12" x14ac:dyDescent="0.4">
      <c r="B211" s="7" t="s">
        <v>222</v>
      </c>
      <c r="C211" s="95">
        <v>134</v>
      </c>
      <c r="D211" s="95">
        <v>18</v>
      </c>
      <c r="E211" s="95">
        <v>107</v>
      </c>
      <c r="F211" s="95">
        <v>18</v>
      </c>
      <c r="G211" s="95">
        <v>141</v>
      </c>
      <c r="H211" s="95">
        <v>11</v>
      </c>
    </row>
    <row r="212" spans="2:12" x14ac:dyDescent="0.4">
      <c r="B212" s="7" t="s">
        <v>223</v>
      </c>
      <c r="C212" s="95" t="s">
        <v>413</v>
      </c>
      <c r="D212" s="95" t="s">
        <v>414</v>
      </c>
      <c r="E212" s="95" t="s">
        <v>376</v>
      </c>
      <c r="F212" s="95" t="s">
        <v>377</v>
      </c>
      <c r="G212" s="95" t="s">
        <v>415</v>
      </c>
      <c r="H212" s="95" t="s">
        <v>416</v>
      </c>
    </row>
    <row r="213" spans="2:12" x14ac:dyDescent="0.4">
      <c r="B213" s="138" t="s">
        <v>436</v>
      </c>
      <c r="C213" s="59"/>
      <c r="D213" s="59"/>
    </row>
    <row r="214" spans="2:12" x14ac:dyDescent="0.4">
      <c r="C214" s="41" t="s">
        <v>189</v>
      </c>
      <c r="D214" s="41" t="s">
        <v>199</v>
      </c>
      <c r="E214" s="41" t="s">
        <v>200</v>
      </c>
    </row>
    <row r="215" spans="2:12" x14ac:dyDescent="0.4">
      <c r="B215" s="7" t="s">
        <v>107</v>
      </c>
      <c r="C215" s="95">
        <v>2.95</v>
      </c>
      <c r="D215" s="95">
        <v>2.93</v>
      </c>
      <c r="E215" s="95">
        <v>3.17</v>
      </c>
    </row>
    <row r="216" spans="2:12" x14ac:dyDescent="0.4">
      <c r="B216" s="7" t="s">
        <v>46</v>
      </c>
      <c r="C216" s="95">
        <v>0.06</v>
      </c>
      <c r="D216" s="95">
        <v>0.05</v>
      </c>
      <c r="E216" s="95">
        <v>0.04</v>
      </c>
    </row>
    <row r="217" spans="2:12" x14ac:dyDescent="0.4">
      <c r="B217" s="138" t="s">
        <v>436</v>
      </c>
      <c r="C217" s="59"/>
      <c r="D217" s="59"/>
      <c r="E217" s="59"/>
      <c r="F217" s="59"/>
    </row>
    <row r="218" spans="2:12" x14ac:dyDescent="0.4">
      <c r="B218" s="59"/>
      <c r="C218" s="59"/>
      <c r="D218" s="59"/>
      <c r="E218" s="59"/>
      <c r="F218" s="59"/>
    </row>
    <row r="219" spans="2:12" x14ac:dyDescent="0.4">
      <c r="B219" s="59"/>
      <c r="C219" s="59"/>
      <c r="D219" s="59"/>
      <c r="E219" s="59"/>
      <c r="F219" s="59"/>
    </row>
    <row r="220" spans="2:12" x14ac:dyDescent="0.4">
      <c r="B220" s="61" t="s">
        <v>315</v>
      </c>
      <c r="C220" s="61"/>
      <c r="D220" s="61"/>
      <c r="E220" s="61"/>
      <c r="F220" s="61"/>
      <c r="G220" s="9"/>
      <c r="H220" s="9"/>
      <c r="I220" s="9"/>
      <c r="J220" s="9"/>
      <c r="K220" s="9"/>
      <c r="L220" s="9"/>
    </row>
    <row r="221" spans="2:12" x14ac:dyDescent="0.4">
      <c r="B221" s="94"/>
    </row>
    <row r="222" spans="2:12" x14ac:dyDescent="0.4">
      <c r="B222" s="7" t="s">
        <v>316</v>
      </c>
      <c r="C222" s="7" t="s">
        <v>325</v>
      </c>
      <c r="D222" s="7" t="s">
        <v>326</v>
      </c>
      <c r="E222" s="59"/>
    </row>
    <row r="223" spans="2:12" x14ac:dyDescent="0.4">
      <c r="B223" s="7" t="s">
        <v>317</v>
      </c>
      <c r="C223" s="95">
        <v>299</v>
      </c>
      <c r="D223" s="127">
        <v>1</v>
      </c>
      <c r="E223" s="59"/>
    </row>
    <row r="224" spans="2:12" x14ac:dyDescent="0.4">
      <c r="B224" s="8" t="s">
        <v>318</v>
      </c>
      <c r="C224" s="95">
        <v>474</v>
      </c>
      <c r="D224" s="127">
        <v>1</v>
      </c>
      <c r="E224" s="59"/>
    </row>
    <row r="225" spans="2:13" x14ac:dyDescent="0.4">
      <c r="B225" s="8" t="s">
        <v>319</v>
      </c>
      <c r="C225" s="95">
        <v>159</v>
      </c>
      <c r="D225" s="127">
        <v>1</v>
      </c>
      <c r="E225" s="59"/>
    </row>
    <row r="226" spans="2:13" x14ac:dyDescent="0.4">
      <c r="B226" s="8" t="s">
        <v>320</v>
      </c>
      <c r="C226" s="95">
        <v>223</v>
      </c>
      <c r="D226" s="127">
        <v>1</v>
      </c>
      <c r="E226" s="59"/>
    </row>
    <row r="227" spans="2:13" x14ac:dyDescent="0.4">
      <c r="B227" s="8" t="s">
        <v>321</v>
      </c>
      <c r="C227" s="95">
        <v>387</v>
      </c>
      <c r="D227" s="127">
        <v>1</v>
      </c>
      <c r="E227" s="59"/>
    </row>
    <row r="228" spans="2:13" x14ac:dyDescent="0.4">
      <c r="B228" s="8" t="s">
        <v>322</v>
      </c>
      <c r="C228" s="95">
        <v>331</v>
      </c>
      <c r="D228" s="127">
        <v>1</v>
      </c>
      <c r="E228" s="59"/>
    </row>
    <row r="229" spans="2:13" x14ac:dyDescent="0.4">
      <c r="B229" s="8" t="s">
        <v>323</v>
      </c>
      <c r="C229" s="95">
        <v>85</v>
      </c>
      <c r="D229" s="127">
        <v>1</v>
      </c>
      <c r="E229" s="59"/>
    </row>
    <row r="230" spans="2:13" x14ac:dyDescent="0.4">
      <c r="B230" s="8" t="s">
        <v>324</v>
      </c>
      <c r="C230" s="95">
        <v>15</v>
      </c>
      <c r="D230" s="127">
        <v>1</v>
      </c>
      <c r="E230" s="59"/>
    </row>
    <row r="231" spans="2:13" x14ac:dyDescent="0.4">
      <c r="B231" s="62" t="s">
        <v>405</v>
      </c>
      <c r="C231" s="59"/>
      <c r="D231" s="59"/>
      <c r="E231" s="59"/>
    </row>
    <row r="232" spans="2:13" x14ac:dyDescent="0.4">
      <c r="B232" s="62"/>
      <c r="C232" s="59"/>
      <c r="D232" s="59"/>
      <c r="E232" s="59"/>
      <c r="F232" s="59"/>
    </row>
    <row r="233" spans="2:13" x14ac:dyDescent="0.4">
      <c r="B233" s="61" t="s">
        <v>327</v>
      </c>
      <c r="C233" s="61"/>
      <c r="D233" s="61"/>
      <c r="E233" s="61"/>
      <c r="F233" s="61"/>
      <c r="G233" s="9"/>
      <c r="H233" s="9"/>
      <c r="I233" s="9"/>
      <c r="J233" s="9"/>
      <c r="K233" s="9"/>
      <c r="L233" s="9"/>
      <c r="M233" s="9"/>
    </row>
    <row r="234" spans="2:13" x14ac:dyDescent="0.4">
      <c r="B234" s="94"/>
      <c r="C234" s="41" t="s">
        <v>189</v>
      </c>
      <c r="D234" s="41" t="s">
        <v>199</v>
      </c>
      <c r="E234" s="41" t="s">
        <v>200</v>
      </c>
    </row>
    <row r="235" spans="2:13" x14ac:dyDescent="0.4">
      <c r="B235" s="7" t="s">
        <v>379</v>
      </c>
      <c r="C235" s="128">
        <v>0.7368055555555556</v>
      </c>
      <c r="D235" s="95">
        <v>17.28</v>
      </c>
      <c r="E235" s="128">
        <v>0.72499999999999998</v>
      </c>
    </row>
    <row r="236" spans="2:13" x14ac:dyDescent="0.4">
      <c r="B236" s="62" t="s">
        <v>333</v>
      </c>
      <c r="C236" s="59"/>
      <c r="D236" s="59"/>
      <c r="E236" s="59"/>
      <c r="F236" s="59"/>
    </row>
    <row r="237" spans="2:13" x14ac:dyDescent="0.4">
      <c r="B237" s="62"/>
      <c r="C237" s="59"/>
      <c r="D237" s="59"/>
      <c r="E237" s="59"/>
      <c r="F237" s="59"/>
    </row>
    <row r="238" spans="2:13" x14ac:dyDescent="0.4">
      <c r="B238" s="61" t="s">
        <v>314</v>
      </c>
      <c r="C238" s="61"/>
      <c r="D238" s="61"/>
      <c r="E238" s="61"/>
      <c r="F238" s="61"/>
      <c r="G238" s="9"/>
      <c r="H238" s="9"/>
      <c r="I238" s="9"/>
      <c r="J238" s="9"/>
      <c r="K238" s="9"/>
      <c r="L238" s="9"/>
      <c r="M238" s="9"/>
    </row>
    <row r="239" spans="2:13" x14ac:dyDescent="0.4">
      <c r="B239" s="94"/>
      <c r="C239" s="41" t="s">
        <v>189</v>
      </c>
      <c r="D239" s="41" t="s">
        <v>199</v>
      </c>
      <c r="E239" s="41" t="s">
        <v>200</v>
      </c>
    </row>
    <row r="240" spans="2:13" x14ac:dyDescent="0.4">
      <c r="B240" s="7" t="s">
        <v>310</v>
      </c>
      <c r="C240" s="95">
        <v>2052</v>
      </c>
      <c r="D240" s="129">
        <v>82.532968596749356</v>
      </c>
      <c r="E240" s="129">
        <v>82.017577750376773</v>
      </c>
      <c r="F240" s="11" t="s">
        <v>402</v>
      </c>
    </row>
    <row r="241" spans="1:16" x14ac:dyDescent="0.4">
      <c r="B241" s="7" t="s">
        <v>311</v>
      </c>
      <c r="C241" s="95">
        <v>12</v>
      </c>
      <c r="D241" s="95">
        <v>14</v>
      </c>
      <c r="E241" s="95">
        <v>15</v>
      </c>
      <c r="F241" t="s">
        <v>410</v>
      </c>
    </row>
    <row r="242" spans="1:16" x14ac:dyDescent="0.4">
      <c r="B242" s="8" t="s">
        <v>312</v>
      </c>
      <c r="C242" s="99">
        <v>0.64</v>
      </c>
      <c r="D242" s="130">
        <v>0.72</v>
      </c>
      <c r="E242" s="130">
        <v>0.76200000000000001</v>
      </c>
      <c r="F242" t="s">
        <v>410</v>
      </c>
    </row>
    <row r="243" spans="1:16" x14ac:dyDescent="0.4">
      <c r="C243" s="59"/>
      <c r="D243" s="59"/>
      <c r="E243" s="59"/>
      <c r="F243" s="59"/>
    </row>
    <row r="244" spans="1:16" x14ac:dyDescent="0.4">
      <c r="B244" s="11"/>
      <c r="C244" s="59"/>
      <c r="D244" s="59"/>
      <c r="E244" s="59"/>
      <c r="F244" s="59"/>
    </row>
    <row r="245" spans="1:16" x14ac:dyDescent="0.4">
      <c r="B245" s="61" t="s">
        <v>437</v>
      </c>
      <c r="C245" s="9"/>
      <c r="D245" s="9"/>
      <c r="E245" s="9"/>
      <c r="F245" s="9"/>
      <c r="G245" s="9"/>
      <c r="H245" s="9"/>
      <c r="I245" s="9"/>
      <c r="J245" s="9"/>
      <c r="K245" s="9"/>
      <c r="L245" s="9"/>
      <c r="M245" s="9"/>
    </row>
    <row r="246" spans="1:16" x14ac:dyDescent="0.4">
      <c r="B246" s="94"/>
      <c r="C246" s="41" t="s">
        <v>189</v>
      </c>
      <c r="D246" s="41" t="s">
        <v>199</v>
      </c>
      <c r="E246" s="41" t="s">
        <v>200</v>
      </c>
    </row>
    <row r="247" spans="1:16" x14ac:dyDescent="0.4">
      <c r="B247" s="8" t="s">
        <v>313</v>
      </c>
      <c r="C247" s="115">
        <v>0.6</v>
      </c>
      <c r="D247" s="130">
        <v>0.61</v>
      </c>
      <c r="E247" s="115">
        <v>0.62</v>
      </c>
    </row>
    <row r="248" spans="1:16" x14ac:dyDescent="0.4">
      <c r="B248" s="11" t="s">
        <v>332</v>
      </c>
      <c r="C248" s="59"/>
      <c r="D248" s="59"/>
      <c r="E248" s="59"/>
      <c r="F248" s="59"/>
    </row>
    <row r="250" spans="1:16" x14ac:dyDescent="0.4">
      <c r="B250" s="1" t="s">
        <v>282</v>
      </c>
    </row>
    <row r="251" spans="1:16" x14ac:dyDescent="0.4">
      <c r="B251" s="9" t="s">
        <v>283</v>
      </c>
      <c r="C251" s="9"/>
      <c r="D251" s="9"/>
      <c r="E251" s="9"/>
      <c r="F251" s="9"/>
      <c r="G251" s="9"/>
      <c r="H251" s="9"/>
      <c r="I251" s="9"/>
      <c r="J251" s="9"/>
      <c r="K251" s="9"/>
      <c r="L251" s="9"/>
      <c r="M251" s="9"/>
      <c r="N251" s="9"/>
      <c r="O251" s="9"/>
      <c r="P251" s="9"/>
    </row>
    <row r="252" spans="1:16" x14ac:dyDescent="0.4">
      <c r="B252" s="93"/>
      <c r="D252" s="7" t="s">
        <v>287</v>
      </c>
      <c r="E252" s="7"/>
      <c r="F252" s="7"/>
      <c r="G252" s="7" t="s">
        <v>288</v>
      </c>
      <c r="H252" s="7"/>
      <c r="I252" s="7"/>
      <c r="J252" s="7" t="s">
        <v>289</v>
      </c>
      <c r="K252" s="7"/>
      <c r="L252" s="7"/>
    </row>
    <row r="253" spans="1:16" x14ac:dyDescent="0.4">
      <c r="B253" s="7"/>
      <c r="C253" s="7" t="s">
        <v>299</v>
      </c>
      <c r="D253" s="7" t="s">
        <v>284</v>
      </c>
      <c r="E253" s="7" t="s">
        <v>285</v>
      </c>
      <c r="F253" s="7" t="s">
        <v>286</v>
      </c>
      <c r="G253" s="7" t="s">
        <v>284</v>
      </c>
      <c r="H253" s="7" t="s">
        <v>285</v>
      </c>
      <c r="I253" s="7" t="s">
        <v>286</v>
      </c>
      <c r="J253" s="7" t="s">
        <v>284</v>
      </c>
      <c r="K253" s="7" t="s">
        <v>285</v>
      </c>
      <c r="L253" s="7" t="s">
        <v>286</v>
      </c>
    </row>
    <row r="254" spans="1:16" x14ac:dyDescent="0.4">
      <c r="A254" s="91"/>
      <c r="B254" s="136" t="s">
        <v>292</v>
      </c>
      <c r="C254" s="7" t="s">
        <v>298</v>
      </c>
      <c r="D254" s="131"/>
      <c r="E254" s="131"/>
      <c r="F254" s="132">
        <v>31</v>
      </c>
      <c r="G254" s="131"/>
      <c r="H254" s="131"/>
      <c r="I254" s="132">
        <v>31</v>
      </c>
      <c r="J254" s="131"/>
      <c r="K254" s="131"/>
      <c r="L254" s="132">
        <v>24</v>
      </c>
    </row>
    <row r="255" spans="1:16" ht="18.75" customHeight="1" x14ac:dyDescent="0.4">
      <c r="A255" s="91"/>
      <c r="B255" s="136" t="s">
        <v>293</v>
      </c>
      <c r="C255" s="141" t="s">
        <v>300</v>
      </c>
      <c r="D255" s="132">
        <v>79</v>
      </c>
      <c r="E255" s="132">
        <v>48</v>
      </c>
      <c r="F255" s="132">
        <v>31</v>
      </c>
      <c r="G255" s="132">
        <v>74</v>
      </c>
      <c r="H255" s="132">
        <v>42</v>
      </c>
      <c r="I255" s="132">
        <v>32</v>
      </c>
      <c r="J255" s="132">
        <v>54</v>
      </c>
      <c r="K255" s="132">
        <v>30</v>
      </c>
      <c r="L255" s="132">
        <v>24</v>
      </c>
    </row>
    <row r="256" spans="1:16" x14ac:dyDescent="0.4">
      <c r="A256" s="91"/>
      <c r="B256" s="136" t="s">
        <v>294</v>
      </c>
      <c r="C256" s="142"/>
      <c r="D256" s="132">
        <f>E256+F256</f>
        <v>52</v>
      </c>
      <c r="E256" s="132">
        <v>17</v>
      </c>
      <c r="F256" s="132">
        <v>35</v>
      </c>
      <c r="G256" s="132">
        <f>H256+I256</f>
        <v>49</v>
      </c>
      <c r="H256" s="132">
        <v>13</v>
      </c>
      <c r="I256" s="132">
        <v>36</v>
      </c>
      <c r="J256" s="132">
        <f>K256+L256</f>
        <v>41</v>
      </c>
      <c r="K256" s="132">
        <v>16</v>
      </c>
      <c r="L256" s="132">
        <v>25</v>
      </c>
    </row>
    <row r="257" spans="1:18" x14ac:dyDescent="0.4">
      <c r="A257" s="91"/>
      <c r="B257" s="136" t="s">
        <v>290</v>
      </c>
      <c r="C257" s="142"/>
      <c r="D257" s="133">
        <f>D256/D255</f>
        <v>0.65822784810126578</v>
      </c>
      <c r="E257" s="133">
        <f t="shared" ref="E257:L257" si="80">E256/E255</f>
        <v>0.35416666666666669</v>
      </c>
      <c r="F257" s="133">
        <f t="shared" si="80"/>
        <v>1.1290322580645162</v>
      </c>
      <c r="G257" s="133">
        <f t="shared" si="80"/>
        <v>0.66216216216216217</v>
      </c>
      <c r="H257" s="133">
        <f t="shared" si="80"/>
        <v>0.30952380952380953</v>
      </c>
      <c r="I257" s="133">
        <f t="shared" si="80"/>
        <v>1.125</v>
      </c>
      <c r="J257" s="133">
        <f t="shared" si="80"/>
        <v>0.7592592592592593</v>
      </c>
      <c r="K257" s="133">
        <f t="shared" si="80"/>
        <v>0.53333333333333333</v>
      </c>
      <c r="L257" s="133">
        <f t="shared" si="80"/>
        <v>1.0416666666666667</v>
      </c>
    </row>
    <row r="258" spans="1:18" x14ac:dyDescent="0.4">
      <c r="A258" s="91"/>
      <c r="B258" s="136" t="s">
        <v>385</v>
      </c>
      <c r="C258" s="142"/>
      <c r="D258" s="132">
        <f>E258+F258</f>
        <v>23</v>
      </c>
      <c r="E258" s="132">
        <v>9</v>
      </c>
      <c r="F258" s="132">
        <v>14</v>
      </c>
      <c r="G258" s="132">
        <f>H258+I258</f>
        <v>45</v>
      </c>
      <c r="H258" s="132">
        <v>12</v>
      </c>
      <c r="I258" s="132">
        <v>33</v>
      </c>
      <c r="J258" s="132">
        <f>K258+L258</f>
        <v>45</v>
      </c>
      <c r="K258" s="132">
        <v>12</v>
      </c>
      <c r="L258" s="132">
        <v>33</v>
      </c>
      <c r="M258" s="151"/>
      <c r="N258" s="152"/>
    </row>
    <row r="259" spans="1:18" ht="20.25" customHeight="1" x14ac:dyDescent="0.4">
      <c r="A259" s="91"/>
      <c r="B259" s="136" t="s">
        <v>291</v>
      </c>
      <c r="C259" s="75" t="s">
        <v>386</v>
      </c>
      <c r="D259" s="134">
        <v>0.94</v>
      </c>
      <c r="E259" s="132"/>
      <c r="F259" s="132"/>
      <c r="G259" s="132"/>
      <c r="H259" s="132"/>
      <c r="I259" s="132"/>
      <c r="J259" s="132"/>
      <c r="K259" s="132"/>
      <c r="L259" s="132"/>
    </row>
    <row r="260" spans="1:18" x14ac:dyDescent="0.4">
      <c r="A260" s="91"/>
      <c r="B260" s="136" t="s">
        <v>295</v>
      </c>
      <c r="C260" s="7" t="s">
        <v>302</v>
      </c>
      <c r="D260" s="132">
        <f>E260</f>
        <v>15</v>
      </c>
      <c r="E260" s="132">
        <v>15</v>
      </c>
      <c r="F260" s="131"/>
      <c r="G260" s="132">
        <f>H260</f>
        <v>10</v>
      </c>
      <c r="H260" s="132">
        <v>10</v>
      </c>
      <c r="I260" s="131"/>
      <c r="J260" s="132">
        <f>K260</f>
        <v>5</v>
      </c>
      <c r="K260" s="132">
        <v>5</v>
      </c>
      <c r="L260" s="131"/>
    </row>
    <row r="261" spans="1:18" x14ac:dyDescent="0.4">
      <c r="A261" s="91"/>
      <c r="B261" s="136" t="s">
        <v>301</v>
      </c>
      <c r="C261" s="7"/>
      <c r="D261" s="132">
        <f>E261</f>
        <v>29</v>
      </c>
      <c r="E261" s="132">
        <v>29</v>
      </c>
      <c r="F261" s="131"/>
      <c r="G261" s="132">
        <f>H261</f>
        <v>26</v>
      </c>
      <c r="H261" s="132">
        <v>26</v>
      </c>
      <c r="I261" s="131"/>
      <c r="J261" s="132">
        <f>K261</f>
        <v>17</v>
      </c>
      <c r="K261" s="132">
        <v>17</v>
      </c>
      <c r="L261" s="131"/>
      <c r="M261" t="s">
        <v>387</v>
      </c>
    </row>
    <row r="262" spans="1:18" x14ac:dyDescent="0.4">
      <c r="A262" s="91"/>
      <c r="B262" s="7" t="s">
        <v>296</v>
      </c>
      <c r="C262" s="7" t="s">
        <v>303</v>
      </c>
      <c r="D262" s="132">
        <v>92</v>
      </c>
      <c r="E262" s="131"/>
      <c r="F262" s="131"/>
      <c r="G262" s="132">
        <v>96</v>
      </c>
      <c r="H262" s="131"/>
      <c r="I262" s="131"/>
      <c r="J262" s="132">
        <f>K262+L262</f>
        <v>0</v>
      </c>
      <c r="K262" s="131"/>
      <c r="L262" s="131"/>
    </row>
    <row r="263" spans="1:18" x14ac:dyDescent="0.4">
      <c r="A263" s="91"/>
      <c r="B263" s="11" t="s">
        <v>444</v>
      </c>
      <c r="C263" s="59"/>
      <c r="D263" s="59"/>
      <c r="E263" s="59"/>
      <c r="F263" s="59"/>
      <c r="G263" s="59"/>
      <c r="H263" s="59"/>
      <c r="I263" s="59"/>
      <c r="J263" s="59"/>
      <c r="K263" s="59"/>
      <c r="L263" s="59"/>
      <c r="M263" s="59"/>
      <c r="N263" s="59"/>
      <c r="O263" s="59"/>
      <c r="P263" s="59"/>
    </row>
    <row r="264" spans="1:18" x14ac:dyDescent="0.4">
      <c r="A264" s="91"/>
      <c r="D264" s="91"/>
    </row>
    <row r="265" spans="1:18" x14ac:dyDescent="0.4">
      <c r="A265" s="91"/>
      <c r="B265" s="61" t="s">
        <v>307</v>
      </c>
      <c r="C265" s="9"/>
      <c r="D265" s="9"/>
      <c r="E265" s="9"/>
      <c r="F265" s="9"/>
      <c r="G265" s="9"/>
      <c r="H265" s="9"/>
      <c r="I265" s="9"/>
      <c r="J265" s="9"/>
      <c r="K265" s="9"/>
      <c r="L265" s="9"/>
      <c r="M265" s="9"/>
      <c r="N265" s="9"/>
      <c r="O265" s="9"/>
      <c r="P265" s="9"/>
      <c r="Q265" s="9"/>
      <c r="R265" s="9"/>
    </row>
    <row r="266" spans="1:18" x14ac:dyDescent="0.4">
      <c r="C266" s="7" t="s">
        <v>209</v>
      </c>
      <c r="D266" s="7" t="s">
        <v>210</v>
      </c>
      <c r="E266" s="7" t="s">
        <v>212</v>
      </c>
    </row>
    <row r="267" spans="1:18" x14ac:dyDescent="0.4">
      <c r="A267" s="91"/>
      <c r="B267" s="136" t="s">
        <v>383</v>
      </c>
      <c r="C267" s="132">
        <v>34</v>
      </c>
      <c r="D267" s="132">
        <v>52</v>
      </c>
      <c r="E267" s="132">
        <v>65</v>
      </c>
      <c r="F267" t="s">
        <v>417</v>
      </c>
    </row>
    <row r="268" spans="1:18" x14ac:dyDescent="0.4">
      <c r="A268" s="91"/>
      <c r="B268" s="136" t="s">
        <v>297</v>
      </c>
      <c r="C268" s="132">
        <v>2</v>
      </c>
      <c r="D268" s="132">
        <v>1</v>
      </c>
      <c r="E268" s="132">
        <v>0</v>
      </c>
    </row>
    <row r="269" spans="1:18" ht="19.5" x14ac:dyDescent="0.4">
      <c r="A269" s="91"/>
      <c r="B269" s="137" t="s">
        <v>304</v>
      </c>
      <c r="C269" s="132">
        <v>1660</v>
      </c>
      <c r="D269" s="135">
        <v>1580</v>
      </c>
      <c r="E269" s="132">
        <v>1589</v>
      </c>
      <c r="F269" t="s">
        <v>412</v>
      </c>
    </row>
    <row r="270" spans="1:18" ht="19.5" x14ac:dyDescent="0.4">
      <c r="A270" s="91"/>
      <c r="B270" s="137" t="s">
        <v>384</v>
      </c>
      <c r="C270" s="132">
        <v>0</v>
      </c>
      <c r="D270" s="135">
        <v>0</v>
      </c>
      <c r="E270" s="132">
        <v>1</v>
      </c>
    </row>
    <row r="271" spans="1:18" x14ac:dyDescent="0.4">
      <c r="A271" s="91"/>
      <c r="B271" s="136" t="s">
        <v>305</v>
      </c>
      <c r="C271" s="132">
        <v>0</v>
      </c>
      <c r="D271" s="132">
        <v>0</v>
      </c>
      <c r="E271" s="132">
        <v>0</v>
      </c>
    </row>
    <row r="272" spans="1:18" x14ac:dyDescent="0.4">
      <c r="A272" s="91"/>
      <c r="B272" s="136" t="s">
        <v>401</v>
      </c>
      <c r="C272" s="132">
        <v>1548</v>
      </c>
      <c r="D272" s="132">
        <v>1601</v>
      </c>
      <c r="E272" s="132">
        <v>1600</v>
      </c>
    </row>
    <row r="273" spans="1:5" x14ac:dyDescent="0.4">
      <c r="A273" s="91"/>
      <c r="B273" s="136" t="s">
        <v>306</v>
      </c>
      <c r="C273" s="132">
        <v>0</v>
      </c>
      <c r="D273" s="132">
        <v>7</v>
      </c>
      <c r="E273" s="132">
        <v>2</v>
      </c>
    </row>
    <row r="274" spans="1:5" x14ac:dyDescent="0.4">
      <c r="B274" s="11" t="s">
        <v>332</v>
      </c>
    </row>
  </sheetData>
  <mergeCells count="112">
    <mergeCell ref="C54:C61"/>
    <mergeCell ref="B126:B127"/>
    <mergeCell ref="B50:B81"/>
    <mergeCell ref="C50:D53"/>
    <mergeCell ref="E50:F50"/>
    <mergeCell ref="E51:E52"/>
    <mergeCell ref="E53:F53"/>
    <mergeCell ref="E77:F77"/>
    <mergeCell ref="D78:D81"/>
    <mergeCell ref="E65:F65"/>
    <mergeCell ref="C66:C81"/>
    <mergeCell ref="D66:D69"/>
    <mergeCell ref="E66:F66"/>
    <mergeCell ref="E67:E68"/>
    <mergeCell ref="E69:F69"/>
    <mergeCell ref="D70:D73"/>
    <mergeCell ref="E70:F70"/>
    <mergeCell ref="E71:E72"/>
    <mergeCell ref="E73:F73"/>
    <mergeCell ref="D74:D77"/>
    <mergeCell ref="E74:F74"/>
    <mergeCell ref="E75:E76"/>
    <mergeCell ref="AF44:AJ44"/>
    <mergeCell ref="B46:D49"/>
    <mergeCell ref="E46:F46"/>
    <mergeCell ref="E47:E48"/>
    <mergeCell ref="E49:F49"/>
    <mergeCell ref="B44:F45"/>
    <mergeCell ref="G44:K44"/>
    <mergeCell ref="L44:P44"/>
    <mergeCell ref="Q44:U44"/>
    <mergeCell ref="V44:Z44"/>
    <mergeCell ref="AA44:AE44"/>
    <mergeCell ref="O183:Q183"/>
    <mergeCell ref="B196:B197"/>
    <mergeCell ref="C183:E183"/>
    <mergeCell ref="V126:V127"/>
    <mergeCell ref="V128:V129"/>
    <mergeCell ref="V130:V131"/>
    <mergeCell ref="V132:V133"/>
    <mergeCell ref="V134:V135"/>
    <mergeCell ref="V136:V137"/>
    <mergeCell ref="B134:B135"/>
    <mergeCell ref="I134:I135"/>
    <mergeCell ref="P134:P135"/>
    <mergeCell ref="B136:B137"/>
    <mergeCell ref="I136:I137"/>
    <mergeCell ref="P136:P137"/>
    <mergeCell ref="B130:B131"/>
    <mergeCell ref="I130:I131"/>
    <mergeCell ref="P130:P131"/>
    <mergeCell ref="B132:B133"/>
    <mergeCell ref="I132:I133"/>
    <mergeCell ref="P132:P133"/>
    <mergeCell ref="I126:I127"/>
    <mergeCell ref="G17:H17"/>
    <mergeCell ref="E17:F17"/>
    <mergeCell ref="C17:D17"/>
    <mergeCell ref="I23:K23"/>
    <mergeCell ref="F23:H23"/>
    <mergeCell ref="C23:E23"/>
    <mergeCell ref="C5:E5"/>
    <mergeCell ref="I5:K5"/>
    <mergeCell ref="F5:H5"/>
    <mergeCell ref="K11:N11"/>
    <mergeCell ref="G11:J11"/>
    <mergeCell ref="C11:F11"/>
    <mergeCell ref="C29:F29"/>
    <mergeCell ref="G29:J29"/>
    <mergeCell ref="K29:N29"/>
    <mergeCell ref="G35:H35"/>
    <mergeCell ref="E35:F35"/>
    <mergeCell ref="C35:D35"/>
    <mergeCell ref="P138:P139"/>
    <mergeCell ref="D54:D57"/>
    <mergeCell ref="E54:F54"/>
    <mergeCell ref="E55:E56"/>
    <mergeCell ref="E57:F57"/>
    <mergeCell ref="D58:D61"/>
    <mergeCell ref="E58:F58"/>
    <mergeCell ref="E59:E60"/>
    <mergeCell ref="E61:F61"/>
    <mergeCell ref="P126:P127"/>
    <mergeCell ref="I128:I129"/>
    <mergeCell ref="P128:P129"/>
    <mergeCell ref="E78:F78"/>
    <mergeCell ref="E79:E80"/>
    <mergeCell ref="E81:F81"/>
    <mergeCell ref="C62:D65"/>
    <mergeCell ref="E62:F62"/>
    <mergeCell ref="E63:E64"/>
    <mergeCell ref="C255:C258"/>
    <mergeCell ref="I90:K90"/>
    <mergeCell ref="J97:L97"/>
    <mergeCell ref="B102:B107"/>
    <mergeCell ref="B99:B101"/>
    <mergeCell ref="B108:C108"/>
    <mergeCell ref="B174:B178"/>
    <mergeCell ref="F90:H90"/>
    <mergeCell ref="C90:E90"/>
    <mergeCell ref="D97:F97"/>
    <mergeCell ref="G97:I97"/>
    <mergeCell ref="B146:B151"/>
    <mergeCell ref="B152:B156"/>
    <mergeCell ref="F183:H183"/>
    <mergeCell ref="I183:K183"/>
    <mergeCell ref="L183:N183"/>
    <mergeCell ref="B128:B129"/>
    <mergeCell ref="C166:E166"/>
    <mergeCell ref="F166:H166"/>
    <mergeCell ref="I166:K166"/>
    <mergeCell ref="M258:N258"/>
  </mergeCells>
  <phoneticPr fontId="8"/>
  <pageMargins left="0.7" right="0.7"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B9850-E208-4188-B17E-387A283D4D28}">
  <dimension ref="A2:A171"/>
  <sheetViews>
    <sheetView workbookViewId="0">
      <selection activeCell="E166" sqref="E166"/>
    </sheetView>
  </sheetViews>
  <sheetFormatPr defaultRowHeight="18.75" x14ac:dyDescent="0.4"/>
  <cols>
    <col min="1" max="1" width="72.5" customWidth="1"/>
  </cols>
  <sheetData>
    <row r="2" spans="1:1" x14ac:dyDescent="0.4">
      <c r="A2" s="1" t="s">
        <v>55</v>
      </c>
    </row>
    <row r="3" spans="1:1" x14ac:dyDescent="0.4">
      <c r="A3" s="36" t="s">
        <v>120</v>
      </c>
    </row>
    <row r="4" spans="1:1" x14ac:dyDescent="0.4">
      <c r="A4" s="66" t="s">
        <v>382</v>
      </c>
    </row>
    <row r="5" spans="1:1" x14ac:dyDescent="0.4">
      <c r="A5" s="9" t="s">
        <v>128</v>
      </c>
    </row>
    <row r="6" spans="1:1" x14ac:dyDescent="0.4">
      <c r="A6" s="9" t="s">
        <v>133</v>
      </c>
    </row>
    <row r="7" spans="1:1" x14ac:dyDescent="0.4">
      <c r="A7" s="36" t="s">
        <v>135</v>
      </c>
    </row>
    <row r="8" spans="1:1" x14ac:dyDescent="0.4">
      <c r="A8" s="9" t="s">
        <v>136</v>
      </c>
    </row>
    <row r="9" spans="1:1" x14ac:dyDescent="0.4">
      <c r="A9" s="9" t="s">
        <v>137</v>
      </c>
    </row>
    <row r="10" spans="1:1" x14ac:dyDescent="0.4">
      <c r="A10" s="1" t="s">
        <v>59</v>
      </c>
    </row>
    <row r="11" spans="1:1" x14ac:dyDescent="0.4">
      <c r="A11" s="66" t="s">
        <v>381</v>
      </c>
    </row>
    <row r="12" spans="1:1" x14ac:dyDescent="0.4">
      <c r="A12" s="9" t="s">
        <v>162</v>
      </c>
    </row>
    <row r="13" spans="1:1" x14ac:dyDescent="0.4">
      <c r="A13" s="11" t="s">
        <v>155</v>
      </c>
    </row>
    <row r="14" spans="1:1" x14ac:dyDescent="0.4">
      <c r="A14" s="11" t="s">
        <v>156</v>
      </c>
    </row>
    <row r="15" spans="1:1" x14ac:dyDescent="0.4">
      <c r="A15" s="11" t="s">
        <v>157</v>
      </c>
    </row>
    <row r="16" spans="1:1" x14ac:dyDescent="0.4">
      <c r="A16" s="11" t="s">
        <v>158</v>
      </c>
    </row>
    <row r="17" spans="1:1" x14ac:dyDescent="0.4">
      <c r="A17" s="27" t="s">
        <v>213</v>
      </c>
    </row>
    <row r="18" spans="1:1" x14ac:dyDescent="0.4">
      <c r="A18" s="66" t="s">
        <v>345</v>
      </c>
    </row>
    <row r="19" spans="1:1" x14ac:dyDescent="0.4">
      <c r="A19" s="12" t="s">
        <v>334</v>
      </c>
    </row>
    <row r="20" spans="1:1" x14ac:dyDescent="0.4">
      <c r="A20" s="63" t="s">
        <v>335</v>
      </c>
    </row>
    <row r="21" spans="1:1" x14ac:dyDescent="0.4">
      <c r="A21" s="63" t="s">
        <v>336</v>
      </c>
    </row>
    <row r="22" spans="1:1" x14ac:dyDescent="0.4">
      <c r="A22" s="63" t="s">
        <v>337</v>
      </c>
    </row>
    <row r="23" spans="1:1" x14ac:dyDescent="0.4">
      <c r="A23" s="63" t="s">
        <v>338</v>
      </c>
    </row>
    <row r="24" spans="1:1" x14ac:dyDescent="0.4">
      <c r="A24" s="63" t="s">
        <v>339</v>
      </c>
    </row>
    <row r="25" spans="1:1" x14ac:dyDescent="0.4">
      <c r="A25" s="63" t="s">
        <v>340</v>
      </c>
    </row>
    <row r="26" spans="1:1" x14ac:dyDescent="0.4">
      <c r="A26" s="11" t="s">
        <v>167</v>
      </c>
    </row>
    <row r="27" spans="1:1" x14ac:dyDescent="0.4">
      <c r="A27" s="27" t="s">
        <v>328</v>
      </c>
    </row>
    <row r="28" spans="1:1" x14ac:dyDescent="0.4">
      <c r="A28" s="85" t="s">
        <v>346</v>
      </c>
    </row>
    <row r="29" spans="1:1" x14ac:dyDescent="0.4">
      <c r="A29" s="26" t="s">
        <v>351</v>
      </c>
    </row>
    <row r="30" spans="1:1" x14ac:dyDescent="0.4">
      <c r="A30" s="26" t="s">
        <v>353</v>
      </c>
    </row>
    <row r="31" spans="1:1" x14ac:dyDescent="0.4">
      <c r="A31" s="26" t="s">
        <v>352</v>
      </c>
    </row>
    <row r="32" spans="1:1" x14ac:dyDescent="0.4">
      <c r="A32" s="11" t="s">
        <v>167</v>
      </c>
    </row>
    <row r="33" spans="1:1" x14ac:dyDescent="0.4">
      <c r="A33" s="26" t="s">
        <v>356</v>
      </c>
    </row>
    <row r="34" spans="1:1" x14ac:dyDescent="0.4">
      <c r="A34" s="26" t="s">
        <v>359</v>
      </c>
    </row>
    <row r="35" spans="1:1" x14ac:dyDescent="0.4">
      <c r="A35" s="7" t="s">
        <v>365</v>
      </c>
    </row>
    <row r="36" spans="1:1" x14ac:dyDescent="0.4">
      <c r="A36" s="27" t="s">
        <v>163</v>
      </c>
    </row>
    <row r="37" spans="1:1" x14ac:dyDescent="0.4">
      <c r="A37" s="66" t="s">
        <v>345</v>
      </c>
    </row>
    <row r="38" spans="1:1" x14ac:dyDescent="0.4">
      <c r="A38" s="26" t="s">
        <v>129</v>
      </c>
    </row>
    <row r="39" spans="1:1" x14ac:dyDescent="0.4">
      <c r="A39" s="26" t="s">
        <v>164</v>
      </c>
    </row>
    <row r="40" spans="1:1" x14ac:dyDescent="0.4">
      <c r="A40" s="26" t="s">
        <v>165</v>
      </c>
    </row>
    <row r="41" spans="1:1" x14ac:dyDescent="0.4">
      <c r="A41" s="26" t="s">
        <v>166</v>
      </c>
    </row>
    <row r="42" spans="1:1" x14ac:dyDescent="0.4">
      <c r="A42" s="26" t="s">
        <v>123</v>
      </c>
    </row>
    <row r="43" spans="1:1" x14ac:dyDescent="0.4">
      <c r="A43" s="11" t="s">
        <v>167</v>
      </c>
    </row>
    <row r="44" spans="1:1" x14ac:dyDescent="0.4">
      <c r="A44" s="11" t="s">
        <v>373</v>
      </c>
    </row>
    <row r="45" spans="1:1" x14ac:dyDescent="0.4">
      <c r="A45" s="27" t="s">
        <v>171</v>
      </c>
    </row>
    <row r="46" spans="1:1" x14ac:dyDescent="0.4">
      <c r="A46" s="66" t="s">
        <v>381</v>
      </c>
    </row>
    <row r="47" spans="1:1" x14ac:dyDescent="0.4">
      <c r="A47" s="74" t="s">
        <v>175</v>
      </c>
    </row>
    <row r="48" spans="1:1" x14ac:dyDescent="0.4">
      <c r="A48" s="88" t="s">
        <v>177</v>
      </c>
    </row>
    <row r="49" spans="1:1" x14ac:dyDescent="0.4">
      <c r="A49" s="88" t="s">
        <v>178</v>
      </c>
    </row>
    <row r="50" spans="1:1" x14ac:dyDescent="0.4">
      <c r="A50" s="88" t="s">
        <v>179</v>
      </c>
    </row>
    <row r="51" spans="1:1" x14ac:dyDescent="0.4">
      <c r="A51" s="88" t="s">
        <v>119</v>
      </c>
    </row>
    <row r="52" spans="1:1" x14ac:dyDescent="0.4">
      <c r="A52" s="88" t="s">
        <v>181</v>
      </c>
    </row>
    <row r="53" spans="1:1" x14ac:dyDescent="0.4">
      <c r="A53" s="88" t="s">
        <v>123</v>
      </c>
    </row>
    <row r="54" spans="1:1" x14ac:dyDescent="0.4">
      <c r="A54" s="11" t="s">
        <v>155</v>
      </c>
    </row>
    <row r="55" spans="1:1" x14ac:dyDescent="0.4">
      <c r="A55" s="11" t="s">
        <v>168</v>
      </c>
    </row>
    <row r="56" spans="1:1" x14ac:dyDescent="0.4">
      <c r="A56" s="27" t="s">
        <v>185</v>
      </c>
    </row>
    <row r="57" spans="1:1" x14ac:dyDescent="0.4">
      <c r="A57" s="66" t="s">
        <v>345</v>
      </c>
    </row>
    <row r="58" spans="1:1" x14ac:dyDescent="0.4">
      <c r="A58" s="7" t="s">
        <v>121</v>
      </c>
    </row>
    <row r="59" spans="1:1" x14ac:dyDescent="0.4">
      <c r="A59" s="7" t="s">
        <v>114</v>
      </c>
    </row>
    <row r="60" spans="1:1" x14ac:dyDescent="0.4">
      <c r="A60" s="11" t="s">
        <v>380</v>
      </c>
    </row>
    <row r="61" spans="1:1" x14ac:dyDescent="0.4">
      <c r="A61" s="34" t="s">
        <v>198</v>
      </c>
    </row>
    <row r="62" spans="1:1" x14ac:dyDescent="0.4">
      <c r="A62" s="27" t="s">
        <v>197</v>
      </c>
    </row>
    <row r="63" spans="1:1" x14ac:dyDescent="0.4">
      <c r="A63" s="67" t="s">
        <v>347</v>
      </c>
    </row>
    <row r="64" spans="1:1" x14ac:dyDescent="0.4">
      <c r="A64" s="26" t="s">
        <v>186</v>
      </c>
    </row>
    <row r="65" spans="1:1" x14ac:dyDescent="0.4">
      <c r="A65" s="26" t="s">
        <v>194</v>
      </c>
    </row>
    <row r="66" spans="1:1" x14ac:dyDescent="0.4">
      <c r="A66" s="11" t="s">
        <v>332</v>
      </c>
    </row>
    <row r="67" spans="1:1" x14ac:dyDescent="0.4">
      <c r="A67" s="27" t="s">
        <v>39</v>
      </c>
    </row>
    <row r="68" spans="1:1" x14ac:dyDescent="0.4">
      <c r="A68" s="67" t="s">
        <v>348</v>
      </c>
    </row>
    <row r="69" spans="1:1" x14ac:dyDescent="0.4">
      <c r="A69" s="7" t="s">
        <v>114</v>
      </c>
    </row>
    <row r="70" spans="1:1" x14ac:dyDescent="0.4">
      <c r="A70" s="11" t="s">
        <v>332</v>
      </c>
    </row>
    <row r="72" spans="1:1" x14ac:dyDescent="0.4">
      <c r="A72" s="9" t="s">
        <v>201</v>
      </c>
    </row>
    <row r="73" spans="1:1" x14ac:dyDescent="0.4">
      <c r="A73" s="67" t="s">
        <v>347</v>
      </c>
    </row>
    <row r="74" spans="1:1" x14ac:dyDescent="0.4">
      <c r="A74" s="7" t="s">
        <v>392</v>
      </c>
    </row>
    <row r="75" spans="1:1" x14ac:dyDescent="0.4">
      <c r="A75" s="8" t="s">
        <v>388</v>
      </c>
    </row>
    <row r="76" spans="1:1" x14ac:dyDescent="0.4">
      <c r="A76" s="11" t="s">
        <v>393</v>
      </c>
    </row>
    <row r="78" spans="1:1" x14ac:dyDescent="0.4">
      <c r="A78" s="27" t="s">
        <v>202</v>
      </c>
    </row>
    <row r="79" spans="1:1" x14ac:dyDescent="0.4">
      <c r="A79" s="66" t="s">
        <v>345</v>
      </c>
    </row>
    <row r="80" spans="1:1" x14ac:dyDescent="0.4">
      <c r="A80" s="26" t="s">
        <v>205</v>
      </c>
    </row>
    <row r="81" spans="1:1" x14ac:dyDescent="0.4">
      <c r="A81" s="11" t="s">
        <v>332</v>
      </c>
    </row>
    <row r="82" spans="1:1" x14ac:dyDescent="0.4">
      <c r="A82" s="11"/>
    </row>
    <row r="83" spans="1:1" x14ac:dyDescent="0.4">
      <c r="A83" t="s">
        <v>206</v>
      </c>
    </row>
    <row r="84" spans="1:1" x14ac:dyDescent="0.4">
      <c r="A84" s="40" t="s">
        <v>129</v>
      </c>
    </row>
    <row r="85" spans="1:1" x14ac:dyDescent="0.4">
      <c r="A85" s="43" t="s">
        <v>164</v>
      </c>
    </row>
    <row r="86" spans="1:1" x14ac:dyDescent="0.4">
      <c r="A86" s="43" t="s">
        <v>165</v>
      </c>
    </row>
    <row r="87" spans="1:1" x14ac:dyDescent="0.4">
      <c r="A87" s="46" t="s">
        <v>166</v>
      </c>
    </row>
    <row r="88" spans="1:1" x14ac:dyDescent="0.4">
      <c r="A88" s="38" t="s">
        <v>124</v>
      </c>
    </row>
    <row r="89" spans="1:1" x14ac:dyDescent="0.4">
      <c r="A89" s="38" t="s">
        <v>211</v>
      </c>
    </row>
    <row r="90" spans="1:1" x14ac:dyDescent="0.4">
      <c r="A90" s="11" t="s">
        <v>332</v>
      </c>
    </row>
    <row r="91" spans="1:1" x14ac:dyDescent="0.4">
      <c r="A91" s="11"/>
    </row>
    <row r="92" spans="1:1" x14ac:dyDescent="0.4">
      <c r="A92" s="64" t="s">
        <v>341</v>
      </c>
    </row>
    <row r="93" spans="1:1" x14ac:dyDescent="0.4">
      <c r="A93" s="58" t="s">
        <v>342</v>
      </c>
    </row>
    <row r="94" spans="1:1" x14ac:dyDescent="0.4">
      <c r="A94" s="67" t="s">
        <v>347</v>
      </c>
    </row>
    <row r="95" spans="1:1" x14ac:dyDescent="0.4">
      <c r="A95" s="7" t="s">
        <v>214</v>
      </c>
    </row>
    <row r="96" spans="1:1" x14ac:dyDescent="0.4">
      <c r="A96" s="154" t="s">
        <v>215</v>
      </c>
    </row>
    <row r="97" spans="1:1" x14ac:dyDescent="0.4">
      <c r="A97" s="155"/>
    </row>
    <row r="98" spans="1:1" x14ac:dyDescent="0.4">
      <c r="A98" s="73" t="s">
        <v>343</v>
      </c>
    </row>
    <row r="99" spans="1:1" x14ac:dyDescent="0.4">
      <c r="A99" s="73" t="s">
        <v>344</v>
      </c>
    </row>
    <row r="100" spans="1:1" x14ac:dyDescent="0.4">
      <c r="A100" s="7" t="s">
        <v>216</v>
      </c>
    </row>
    <row r="101" spans="1:1" x14ac:dyDescent="0.4">
      <c r="A101" s="7" t="s">
        <v>217</v>
      </c>
    </row>
    <row r="102" spans="1:1" x14ac:dyDescent="0.4">
      <c r="A102" s="11" t="s">
        <v>332</v>
      </c>
    </row>
    <row r="103" spans="1:1" x14ac:dyDescent="0.4">
      <c r="A103" s="11"/>
    </row>
    <row r="104" spans="1:1" x14ac:dyDescent="0.4">
      <c r="A104" s="9" t="s">
        <v>16</v>
      </c>
    </row>
    <row r="105" spans="1:1" x14ac:dyDescent="0.4">
      <c r="A105" s="66" t="s">
        <v>345</v>
      </c>
    </row>
    <row r="106" spans="1:1" x14ac:dyDescent="0.4">
      <c r="A106" s="158" t="s">
        <v>115</v>
      </c>
    </row>
    <row r="107" spans="1:1" x14ac:dyDescent="0.4">
      <c r="A107" s="158"/>
    </row>
    <row r="108" spans="1:1" x14ac:dyDescent="0.4">
      <c r="A108" s="11" t="s">
        <v>332</v>
      </c>
    </row>
    <row r="109" spans="1:1" x14ac:dyDescent="0.4">
      <c r="A109" s="9" t="s">
        <v>219</v>
      </c>
    </row>
    <row r="110" spans="1:1" x14ac:dyDescent="0.4">
      <c r="A110" s="66" t="s">
        <v>345</v>
      </c>
    </row>
    <row r="111" spans="1:1" x14ac:dyDescent="0.4">
      <c r="A111" s="41" t="s">
        <v>116</v>
      </c>
    </row>
    <row r="112" spans="1:1" x14ac:dyDescent="0.4">
      <c r="A112" s="11" t="s">
        <v>332</v>
      </c>
    </row>
    <row r="113" spans="1:1" x14ac:dyDescent="0.4">
      <c r="A113" s="1" t="s">
        <v>117</v>
      </c>
    </row>
    <row r="114" spans="1:1" x14ac:dyDescent="0.4">
      <c r="A114" s="61" t="s">
        <v>309</v>
      </c>
    </row>
    <row r="115" spans="1:1" x14ac:dyDescent="0.4">
      <c r="A115" s="69" t="s">
        <v>349</v>
      </c>
    </row>
    <row r="116" spans="1:1" x14ac:dyDescent="0.4">
      <c r="A116" s="7" t="s">
        <v>220</v>
      </c>
    </row>
    <row r="117" spans="1:1" x14ac:dyDescent="0.4">
      <c r="A117" s="7" t="s">
        <v>221</v>
      </c>
    </row>
    <row r="118" spans="1:1" x14ac:dyDescent="0.4">
      <c r="A118" s="7" t="s">
        <v>222</v>
      </c>
    </row>
    <row r="119" spans="1:1" x14ac:dyDescent="0.4">
      <c r="A119" s="7" t="s">
        <v>223</v>
      </c>
    </row>
    <row r="120" spans="1:1" x14ac:dyDescent="0.4">
      <c r="A120" s="11" t="s">
        <v>332</v>
      </c>
    </row>
    <row r="121" spans="1:1" x14ac:dyDescent="0.4">
      <c r="A121" s="7" t="s">
        <v>107</v>
      </c>
    </row>
    <row r="122" spans="1:1" x14ac:dyDescent="0.4">
      <c r="A122" s="7" t="s">
        <v>46</v>
      </c>
    </row>
    <row r="123" spans="1:1" x14ac:dyDescent="0.4">
      <c r="A123" s="11" t="s">
        <v>332</v>
      </c>
    </row>
    <row r="124" spans="1:1" x14ac:dyDescent="0.4">
      <c r="A124" s="61" t="s">
        <v>233</v>
      </c>
    </row>
    <row r="125" spans="1:1" x14ac:dyDescent="0.4">
      <c r="A125" s="69" t="s">
        <v>349</v>
      </c>
    </row>
    <row r="126" spans="1:1" x14ac:dyDescent="0.4">
      <c r="A126" s="7" t="s">
        <v>316</v>
      </c>
    </row>
    <row r="127" spans="1:1" x14ac:dyDescent="0.4">
      <c r="A127" s="7" t="s">
        <v>317</v>
      </c>
    </row>
    <row r="128" spans="1:1" x14ac:dyDescent="0.4">
      <c r="A128" s="8" t="s">
        <v>318</v>
      </c>
    </row>
    <row r="129" spans="1:1" x14ac:dyDescent="0.4">
      <c r="A129" s="8" t="s">
        <v>319</v>
      </c>
    </row>
    <row r="130" spans="1:1" x14ac:dyDescent="0.4">
      <c r="A130" s="8" t="s">
        <v>320</v>
      </c>
    </row>
    <row r="131" spans="1:1" x14ac:dyDescent="0.4">
      <c r="A131" s="8" t="s">
        <v>321</v>
      </c>
    </row>
    <row r="132" spans="1:1" x14ac:dyDescent="0.4">
      <c r="A132" s="8" t="s">
        <v>322</v>
      </c>
    </row>
    <row r="133" spans="1:1" x14ac:dyDescent="0.4">
      <c r="A133" s="8" t="s">
        <v>323</v>
      </c>
    </row>
    <row r="134" spans="1:1" x14ac:dyDescent="0.4">
      <c r="A134" s="8" t="s">
        <v>324</v>
      </c>
    </row>
    <row r="135" spans="1:1" x14ac:dyDescent="0.4">
      <c r="A135" s="61" t="s">
        <v>327</v>
      </c>
    </row>
    <row r="136" spans="1:1" x14ac:dyDescent="0.4">
      <c r="A136" s="69" t="s">
        <v>349</v>
      </c>
    </row>
    <row r="137" spans="1:1" x14ac:dyDescent="0.4">
      <c r="A137" s="7" t="s">
        <v>379</v>
      </c>
    </row>
    <row r="138" spans="1:1" x14ac:dyDescent="0.4">
      <c r="A138" s="62" t="s">
        <v>333</v>
      </c>
    </row>
    <row r="139" spans="1:1" x14ac:dyDescent="0.4">
      <c r="A139" s="61" t="s">
        <v>314</v>
      </c>
    </row>
    <row r="140" spans="1:1" x14ac:dyDescent="0.4">
      <c r="A140" s="69" t="s">
        <v>349</v>
      </c>
    </row>
    <row r="141" spans="1:1" x14ac:dyDescent="0.4">
      <c r="A141" s="7" t="s">
        <v>310</v>
      </c>
    </row>
    <row r="142" spans="1:1" x14ac:dyDescent="0.4">
      <c r="A142" s="7" t="s">
        <v>311</v>
      </c>
    </row>
    <row r="143" spans="1:1" x14ac:dyDescent="0.4">
      <c r="A143" s="8" t="s">
        <v>312</v>
      </c>
    </row>
    <row r="144" spans="1:1" x14ac:dyDescent="0.4">
      <c r="A144" s="11" t="s">
        <v>332</v>
      </c>
    </row>
    <row r="145" spans="1:1" x14ac:dyDescent="0.4">
      <c r="A145" s="61" t="s">
        <v>93</v>
      </c>
    </row>
    <row r="146" spans="1:1" x14ac:dyDescent="0.4">
      <c r="A146" s="69" t="s">
        <v>349</v>
      </c>
    </row>
    <row r="147" spans="1:1" x14ac:dyDescent="0.4">
      <c r="A147" s="8" t="s">
        <v>93</v>
      </c>
    </row>
    <row r="148" spans="1:1" x14ac:dyDescent="0.4">
      <c r="A148" s="11" t="s">
        <v>332</v>
      </c>
    </row>
    <row r="149" spans="1:1" x14ac:dyDescent="0.4">
      <c r="A149" s="1" t="s">
        <v>246</v>
      </c>
    </row>
    <row r="150" spans="1:1" x14ac:dyDescent="0.4">
      <c r="A150" s="9" t="s">
        <v>37</v>
      </c>
    </row>
    <row r="151" spans="1:1" x14ac:dyDescent="0.4">
      <c r="A151" s="67" t="s">
        <v>350</v>
      </c>
    </row>
    <row r="152" spans="1:1" x14ac:dyDescent="0.4">
      <c r="A152" s="7" t="s">
        <v>292</v>
      </c>
    </row>
    <row r="153" spans="1:1" x14ac:dyDescent="0.4">
      <c r="A153" s="7" t="s">
        <v>293</v>
      </c>
    </row>
    <row r="154" spans="1:1" x14ac:dyDescent="0.4">
      <c r="A154" s="7" t="s">
        <v>294</v>
      </c>
    </row>
    <row r="155" spans="1:1" x14ac:dyDescent="0.4">
      <c r="A155" s="7" t="s">
        <v>34</v>
      </c>
    </row>
    <row r="156" spans="1:1" x14ac:dyDescent="0.4">
      <c r="A156" s="7" t="s">
        <v>385</v>
      </c>
    </row>
    <row r="157" spans="1:1" x14ac:dyDescent="0.4">
      <c r="A157" s="7" t="s">
        <v>35</v>
      </c>
    </row>
    <row r="158" spans="1:1" x14ac:dyDescent="0.4">
      <c r="A158" s="7" t="s">
        <v>295</v>
      </c>
    </row>
    <row r="159" spans="1:1" x14ac:dyDescent="0.4">
      <c r="A159" s="7" t="s">
        <v>301</v>
      </c>
    </row>
    <row r="160" spans="1:1" x14ac:dyDescent="0.4">
      <c r="A160" s="7" t="s">
        <v>296</v>
      </c>
    </row>
    <row r="161" spans="1:1" x14ac:dyDescent="0.4">
      <c r="A161" s="11" t="s">
        <v>332</v>
      </c>
    </row>
    <row r="163" spans="1:1" x14ac:dyDescent="0.4">
      <c r="A163" s="7" t="s">
        <v>307</v>
      </c>
    </row>
    <row r="164" spans="1:1" x14ac:dyDescent="0.4">
      <c r="A164" s="7" t="s">
        <v>383</v>
      </c>
    </row>
    <row r="165" spans="1:1" x14ac:dyDescent="0.4">
      <c r="A165" s="7" t="s">
        <v>308</v>
      </c>
    </row>
    <row r="166" spans="1:1" x14ac:dyDescent="0.4">
      <c r="A166" s="7" t="s">
        <v>297</v>
      </c>
    </row>
    <row r="167" spans="1:1" ht="19.5" x14ac:dyDescent="0.4">
      <c r="A167" s="65" t="s">
        <v>304</v>
      </c>
    </row>
    <row r="168" spans="1:1" ht="19.5" x14ac:dyDescent="0.4">
      <c r="A168" s="65" t="s">
        <v>384</v>
      </c>
    </row>
    <row r="169" spans="1:1" x14ac:dyDescent="0.4">
      <c r="A169" s="7" t="s">
        <v>305</v>
      </c>
    </row>
    <row r="170" spans="1:1" x14ac:dyDescent="0.4">
      <c r="A170" s="7" t="s">
        <v>306</v>
      </c>
    </row>
    <row r="171" spans="1:1" x14ac:dyDescent="0.4">
      <c r="A171" s="11" t="s">
        <v>332</v>
      </c>
    </row>
  </sheetData>
  <mergeCells count="2">
    <mergeCell ref="A96:A97"/>
    <mergeCell ref="A106:A107"/>
  </mergeCells>
  <phoneticPr fontId="1"/>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225E3-C496-4081-9D2A-0D5A7C8630A6}">
  <sheetPr>
    <pageSetUpPr fitToPage="1"/>
  </sheetPr>
  <dimension ref="A1:G53"/>
  <sheetViews>
    <sheetView topLeftCell="A31" zoomScale="85" zoomScaleNormal="85" workbookViewId="0">
      <selection activeCell="E166" sqref="E166"/>
    </sheetView>
  </sheetViews>
  <sheetFormatPr defaultRowHeight="18.75" x14ac:dyDescent="0.4"/>
  <cols>
    <col min="1" max="1" width="18.125" customWidth="1"/>
    <col min="2" max="2" width="17" customWidth="1"/>
    <col min="3" max="3" width="39.625" customWidth="1"/>
    <col min="4" max="4" width="26.875" customWidth="1"/>
    <col min="5" max="5" width="13" bestFit="1" customWidth="1"/>
  </cols>
  <sheetData>
    <row r="1" spans="1:7" x14ac:dyDescent="0.4">
      <c r="D1" t="s">
        <v>0</v>
      </c>
      <c r="E1" t="s">
        <v>281</v>
      </c>
      <c r="F1" t="s">
        <v>280</v>
      </c>
    </row>
    <row r="2" spans="1:7" x14ac:dyDescent="0.4">
      <c r="A2" t="s">
        <v>279</v>
      </c>
      <c r="B2" t="s">
        <v>278</v>
      </c>
      <c r="C2" t="s">
        <v>277</v>
      </c>
      <c r="D2" s="6" t="s">
        <v>276</v>
      </c>
      <c r="E2" s="1"/>
      <c r="F2" s="1"/>
      <c r="G2" s="1"/>
    </row>
    <row r="3" spans="1:7" x14ac:dyDescent="0.4">
      <c r="A3" t="s">
        <v>252</v>
      </c>
      <c r="B3" t="s">
        <v>258</v>
      </c>
      <c r="C3" t="s">
        <v>245</v>
      </c>
      <c r="D3" t="s">
        <v>275</v>
      </c>
      <c r="E3" t="s">
        <v>274</v>
      </c>
      <c r="F3" t="s">
        <v>273</v>
      </c>
    </row>
    <row r="4" spans="1:7" x14ac:dyDescent="0.4">
      <c r="A4" t="s">
        <v>252</v>
      </c>
      <c r="B4" t="s">
        <v>258</v>
      </c>
      <c r="C4" t="s">
        <v>245</v>
      </c>
      <c r="E4" t="s">
        <v>272</v>
      </c>
    </row>
    <row r="5" spans="1:7" x14ac:dyDescent="0.4">
      <c r="A5" t="s">
        <v>252</v>
      </c>
      <c r="B5" t="s">
        <v>258</v>
      </c>
      <c r="C5" t="s">
        <v>245</v>
      </c>
      <c r="E5" t="s">
        <v>1</v>
      </c>
    </row>
    <row r="6" spans="1:7" x14ac:dyDescent="0.4">
      <c r="A6" t="s">
        <v>252</v>
      </c>
      <c r="B6" t="s">
        <v>258</v>
      </c>
      <c r="C6" t="s">
        <v>245</v>
      </c>
      <c r="E6" t="s">
        <v>2</v>
      </c>
    </row>
    <row r="7" spans="1:7" x14ac:dyDescent="0.4">
      <c r="A7" t="s">
        <v>252</v>
      </c>
      <c r="B7" t="s">
        <v>258</v>
      </c>
      <c r="C7" t="s">
        <v>245</v>
      </c>
      <c r="E7" t="s">
        <v>264</v>
      </c>
    </row>
    <row r="8" spans="1:7" x14ac:dyDescent="0.4">
      <c r="A8" t="s">
        <v>252</v>
      </c>
      <c r="B8" t="s">
        <v>258</v>
      </c>
      <c r="C8" t="s">
        <v>245</v>
      </c>
      <c r="E8" t="s">
        <v>271</v>
      </c>
    </row>
    <row r="9" spans="1:7" x14ac:dyDescent="0.4">
      <c r="A9" t="s">
        <v>259</v>
      </c>
      <c r="B9" t="s">
        <v>258</v>
      </c>
      <c r="C9" t="s">
        <v>270</v>
      </c>
      <c r="E9" t="s">
        <v>269</v>
      </c>
    </row>
    <row r="10" spans="1:7" x14ac:dyDescent="0.4">
      <c r="E10" t="s">
        <v>268</v>
      </c>
    </row>
    <row r="11" spans="1:7" x14ac:dyDescent="0.4">
      <c r="A11" t="s">
        <v>252</v>
      </c>
      <c r="B11" t="s">
        <v>258</v>
      </c>
      <c r="C11" t="s">
        <v>245</v>
      </c>
      <c r="D11" t="s">
        <v>267</v>
      </c>
      <c r="E11" t="s">
        <v>7</v>
      </c>
    </row>
    <row r="12" spans="1:7" x14ac:dyDescent="0.4">
      <c r="B12" t="s">
        <v>236</v>
      </c>
      <c r="C12" t="s">
        <v>245</v>
      </c>
      <c r="E12" t="s">
        <v>114</v>
      </c>
    </row>
    <row r="13" spans="1:7" x14ac:dyDescent="0.4">
      <c r="A13" t="s">
        <v>252</v>
      </c>
      <c r="B13" t="s">
        <v>258</v>
      </c>
      <c r="C13" t="s">
        <v>245</v>
      </c>
      <c r="D13" t="s">
        <v>266</v>
      </c>
      <c r="E13" t="s">
        <v>7</v>
      </c>
    </row>
    <row r="14" spans="1:7" x14ac:dyDescent="0.4">
      <c r="C14" t="s">
        <v>265</v>
      </c>
      <c r="E14" t="s">
        <v>114</v>
      </c>
    </row>
    <row r="15" spans="1:7" x14ac:dyDescent="0.4">
      <c r="A15" t="s">
        <v>252</v>
      </c>
      <c r="C15" t="s">
        <v>245</v>
      </c>
      <c r="E15" t="s">
        <v>264</v>
      </c>
    </row>
    <row r="16" spans="1:7" x14ac:dyDescent="0.4">
      <c r="C16" t="s">
        <v>263</v>
      </c>
      <c r="D16" t="s">
        <v>83</v>
      </c>
    </row>
    <row r="17" spans="1:5" x14ac:dyDescent="0.4">
      <c r="B17" t="s">
        <v>236</v>
      </c>
      <c r="C17" t="s">
        <v>245</v>
      </c>
      <c r="D17" s="4" t="s">
        <v>84</v>
      </c>
    </row>
    <row r="18" spans="1:5" x14ac:dyDescent="0.4">
      <c r="C18" t="s">
        <v>247</v>
      </c>
      <c r="D18" t="s">
        <v>262</v>
      </c>
    </row>
    <row r="19" spans="1:5" x14ac:dyDescent="0.4">
      <c r="A19" t="s">
        <v>252</v>
      </c>
      <c r="B19" t="s">
        <v>258</v>
      </c>
      <c r="C19" t="s">
        <v>245</v>
      </c>
      <c r="D19" t="s">
        <v>261</v>
      </c>
      <c r="E19" t="s">
        <v>260</v>
      </c>
    </row>
    <row r="20" spans="1:5" x14ac:dyDescent="0.4">
      <c r="A20" t="s">
        <v>259</v>
      </c>
      <c r="B20" t="s">
        <v>258</v>
      </c>
      <c r="C20" t="s">
        <v>245</v>
      </c>
      <c r="E20" t="s">
        <v>7</v>
      </c>
    </row>
    <row r="21" spans="1:5" x14ac:dyDescent="0.4">
      <c r="C21" t="s">
        <v>247</v>
      </c>
      <c r="E21" t="s">
        <v>257</v>
      </c>
    </row>
    <row r="22" spans="1:5" x14ac:dyDescent="0.4">
      <c r="A22" t="s">
        <v>252</v>
      </c>
      <c r="C22" t="s">
        <v>256</v>
      </c>
      <c r="D22" t="s">
        <v>22</v>
      </c>
    </row>
    <row r="23" spans="1:5" x14ac:dyDescent="0.4">
      <c r="C23" t="s">
        <v>256</v>
      </c>
      <c r="D23" s="4" t="s">
        <v>23</v>
      </c>
      <c r="E23" t="s">
        <v>255</v>
      </c>
    </row>
    <row r="24" spans="1:5" x14ac:dyDescent="0.4">
      <c r="C24" t="s">
        <v>254</v>
      </c>
      <c r="D24" s="4" t="s">
        <v>25</v>
      </c>
      <c r="E24" t="s">
        <v>26</v>
      </c>
    </row>
    <row r="25" spans="1:5" x14ac:dyDescent="0.4">
      <c r="D25" s="4" t="s">
        <v>253</v>
      </c>
    </row>
    <row r="26" spans="1:5" x14ac:dyDescent="0.4">
      <c r="A26" t="s">
        <v>252</v>
      </c>
      <c r="D26" s="4" t="s">
        <v>28</v>
      </c>
    </row>
    <row r="27" spans="1:5" x14ac:dyDescent="0.4">
      <c r="C27" t="s">
        <v>251</v>
      </c>
      <c r="D27" s="4" t="s">
        <v>29</v>
      </c>
    </row>
    <row r="28" spans="1:5" x14ac:dyDescent="0.4">
      <c r="D28" s="4" t="s">
        <v>30</v>
      </c>
      <c r="E28" t="s">
        <v>7</v>
      </c>
    </row>
    <row r="29" spans="1:5" x14ac:dyDescent="0.4">
      <c r="D29" s="4" t="s">
        <v>31</v>
      </c>
      <c r="E29" t="s">
        <v>7</v>
      </c>
    </row>
    <row r="30" spans="1:5" x14ac:dyDescent="0.4">
      <c r="D30" s="6" t="s">
        <v>8</v>
      </c>
    </row>
    <row r="31" spans="1:5" x14ac:dyDescent="0.4">
      <c r="D31" t="s">
        <v>250</v>
      </c>
      <c r="E31" t="s">
        <v>248</v>
      </c>
    </row>
    <row r="32" spans="1:5" x14ac:dyDescent="0.4">
      <c r="D32" t="s">
        <v>249</v>
      </c>
      <c r="E32" t="s">
        <v>248</v>
      </c>
    </row>
    <row r="33" spans="2:5" x14ac:dyDescent="0.4">
      <c r="B33" t="s">
        <v>236</v>
      </c>
      <c r="D33" t="s">
        <v>115</v>
      </c>
    </row>
    <row r="34" spans="2:5" x14ac:dyDescent="0.4">
      <c r="C34" t="s">
        <v>247</v>
      </c>
      <c r="D34" t="s">
        <v>116</v>
      </c>
    </row>
    <row r="36" spans="2:5" x14ac:dyDescent="0.4">
      <c r="D36" s="6" t="s">
        <v>246</v>
      </c>
      <c r="E36" s="1"/>
    </row>
    <row r="37" spans="2:5" x14ac:dyDescent="0.4">
      <c r="B37" t="s">
        <v>236</v>
      </c>
      <c r="C37" t="s">
        <v>245</v>
      </c>
      <c r="D37" t="s">
        <v>244</v>
      </c>
    </row>
    <row r="38" spans="2:5" x14ac:dyDescent="0.4">
      <c r="B38" t="s">
        <v>236</v>
      </c>
      <c r="C38" t="s">
        <v>235</v>
      </c>
      <c r="D38" t="s">
        <v>243</v>
      </c>
      <c r="E38" t="s">
        <v>7</v>
      </c>
    </row>
    <row r="39" spans="2:5" x14ac:dyDescent="0.4">
      <c r="B39" t="s">
        <v>236</v>
      </c>
      <c r="C39" t="s">
        <v>235</v>
      </c>
      <c r="D39" t="s">
        <v>242</v>
      </c>
      <c r="E39" t="s">
        <v>7</v>
      </c>
    </row>
    <row r="40" spans="2:5" x14ac:dyDescent="0.4">
      <c r="B40" t="s">
        <v>236</v>
      </c>
      <c r="C40" t="s">
        <v>235</v>
      </c>
      <c r="D40" t="s">
        <v>241</v>
      </c>
      <c r="E40" t="s">
        <v>7</v>
      </c>
    </row>
    <row r="41" spans="2:5" x14ac:dyDescent="0.4">
      <c r="B41" t="s">
        <v>236</v>
      </c>
      <c r="D41" t="s">
        <v>240</v>
      </c>
    </row>
    <row r="42" spans="2:5" x14ac:dyDescent="0.4">
      <c r="B42" t="s">
        <v>236</v>
      </c>
      <c r="C42" t="s">
        <v>235</v>
      </c>
      <c r="D42" t="s">
        <v>239</v>
      </c>
      <c r="E42" t="s">
        <v>7</v>
      </c>
    </row>
    <row r="43" spans="2:5" x14ac:dyDescent="0.4">
      <c r="B43" t="s">
        <v>236</v>
      </c>
      <c r="C43" t="s">
        <v>235</v>
      </c>
      <c r="D43" t="s">
        <v>238</v>
      </c>
      <c r="E43" t="s">
        <v>7</v>
      </c>
    </row>
    <row r="44" spans="2:5" x14ac:dyDescent="0.4">
      <c r="B44" t="s">
        <v>236</v>
      </c>
      <c r="D44" t="s">
        <v>237</v>
      </c>
    </row>
    <row r="45" spans="2:5" x14ac:dyDescent="0.4">
      <c r="B45" t="s">
        <v>236</v>
      </c>
      <c r="C45" t="s">
        <v>235</v>
      </c>
      <c r="D45" t="s">
        <v>234</v>
      </c>
      <c r="E45" t="s">
        <v>7</v>
      </c>
    </row>
    <row r="46" spans="2:5" x14ac:dyDescent="0.4">
      <c r="D46" s="6" t="s">
        <v>117</v>
      </c>
      <c r="E46" s="6"/>
    </row>
    <row r="47" spans="2:5" x14ac:dyDescent="0.4">
      <c r="B47" t="s">
        <v>231</v>
      </c>
      <c r="D47" t="s">
        <v>233</v>
      </c>
    </row>
    <row r="48" spans="2:5" x14ac:dyDescent="0.4">
      <c r="B48" t="s">
        <v>231</v>
      </c>
      <c r="D48" t="s">
        <v>232</v>
      </c>
    </row>
    <row r="49" spans="2:5" x14ac:dyDescent="0.4">
      <c r="B49" t="s">
        <v>231</v>
      </c>
      <c r="C49" t="s">
        <v>230</v>
      </c>
      <c r="D49" t="s">
        <v>46</v>
      </c>
      <c r="E49" t="s">
        <v>229</v>
      </c>
    </row>
    <row r="50" spans="2:5" x14ac:dyDescent="0.4">
      <c r="B50" t="s">
        <v>231</v>
      </c>
      <c r="C50" t="s">
        <v>230</v>
      </c>
      <c r="D50" t="s">
        <v>107</v>
      </c>
      <c r="E50" t="s">
        <v>229</v>
      </c>
    </row>
    <row r="51" spans="2:5" x14ac:dyDescent="0.4">
      <c r="D51" s="6" t="s">
        <v>228</v>
      </c>
      <c r="E51" s="1"/>
    </row>
    <row r="52" spans="2:5" x14ac:dyDescent="0.4">
      <c r="D52" t="s">
        <v>227</v>
      </c>
    </row>
    <row r="53" spans="2:5" x14ac:dyDescent="0.4">
      <c r="D53" t="s">
        <v>226</v>
      </c>
    </row>
  </sheetData>
  <phoneticPr fontId="1"/>
  <pageMargins left="0.7" right="0.7" top="0.75" bottom="0.75" header="0.3" footer="0.3"/>
  <pageSetup paperSize="9" scale="72"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1C326-A455-4223-BF47-36098FAFF64F}">
  <dimension ref="A1:C51"/>
  <sheetViews>
    <sheetView topLeftCell="A43" workbookViewId="0">
      <selection activeCell="E166" sqref="E166"/>
    </sheetView>
  </sheetViews>
  <sheetFormatPr defaultRowHeight="18.75" x14ac:dyDescent="0.4"/>
  <cols>
    <col min="1" max="1" width="27.125" customWidth="1"/>
  </cols>
  <sheetData>
    <row r="1" spans="1:3" x14ac:dyDescent="0.4">
      <c r="A1" t="s">
        <v>0</v>
      </c>
      <c r="B1" t="s">
        <v>10</v>
      </c>
      <c r="C1" s="5" t="s">
        <v>118</v>
      </c>
    </row>
    <row r="2" spans="1:3" x14ac:dyDescent="0.4">
      <c r="A2" s="3" t="s">
        <v>21</v>
      </c>
    </row>
    <row r="3" spans="1:3" x14ac:dyDescent="0.4">
      <c r="A3" s="2" t="s">
        <v>12</v>
      </c>
    </row>
    <row r="4" spans="1:3" x14ac:dyDescent="0.4">
      <c r="A4" t="s">
        <v>11</v>
      </c>
      <c r="B4" t="s">
        <v>3</v>
      </c>
    </row>
    <row r="5" spans="1:3" x14ac:dyDescent="0.4">
      <c r="B5" t="s">
        <v>7</v>
      </c>
    </row>
    <row r="6" spans="1:3" x14ac:dyDescent="0.4">
      <c r="B6" t="s">
        <v>9</v>
      </c>
    </row>
    <row r="7" spans="1:3" x14ac:dyDescent="0.4">
      <c r="A7" t="s">
        <v>4</v>
      </c>
      <c r="B7" t="s">
        <v>7</v>
      </c>
    </row>
    <row r="8" spans="1:3" x14ac:dyDescent="0.4">
      <c r="A8" t="s">
        <v>5</v>
      </c>
      <c r="B8" t="s">
        <v>3</v>
      </c>
    </row>
    <row r="9" spans="1:3" x14ac:dyDescent="0.4">
      <c r="B9" t="s">
        <v>7</v>
      </c>
    </row>
    <row r="10" spans="1:3" x14ac:dyDescent="0.4">
      <c r="A10" t="s">
        <v>6</v>
      </c>
      <c r="B10" t="s">
        <v>3</v>
      </c>
    </row>
    <row r="11" spans="1:3" x14ac:dyDescent="0.4">
      <c r="B11" t="s">
        <v>7</v>
      </c>
    </row>
    <row r="12" spans="1:3" x14ac:dyDescent="0.4">
      <c r="A12" s="2" t="s">
        <v>8</v>
      </c>
    </row>
    <row r="13" spans="1:3" x14ac:dyDescent="0.4">
      <c r="A13" t="s">
        <v>13</v>
      </c>
      <c r="B13" t="s">
        <v>17</v>
      </c>
    </row>
    <row r="14" spans="1:3" x14ac:dyDescent="0.4">
      <c r="B14" t="s">
        <v>18</v>
      </c>
    </row>
    <row r="15" spans="1:3" x14ac:dyDescent="0.4">
      <c r="A15" t="s">
        <v>14</v>
      </c>
    </row>
    <row r="16" spans="1:3" x14ac:dyDescent="0.4">
      <c r="A16" t="s">
        <v>15</v>
      </c>
    </row>
    <row r="17" spans="1:2" x14ac:dyDescent="0.4">
      <c r="A17" s="2" t="s">
        <v>16</v>
      </c>
      <c r="B17" t="s">
        <v>3</v>
      </c>
    </row>
    <row r="18" spans="1:2" x14ac:dyDescent="0.4">
      <c r="A18" s="2" t="s">
        <v>19</v>
      </c>
      <c r="B18" t="s">
        <v>3</v>
      </c>
    </row>
    <row r="19" spans="1:2" x14ac:dyDescent="0.4">
      <c r="A19" s="3" t="s">
        <v>20</v>
      </c>
    </row>
    <row r="20" spans="1:2" x14ac:dyDescent="0.4">
      <c r="A20" s="2" t="s">
        <v>22</v>
      </c>
      <c r="B20" t="s">
        <v>3</v>
      </c>
    </row>
    <row r="21" spans="1:2" x14ac:dyDescent="0.4">
      <c r="A21" s="4" t="s">
        <v>23</v>
      </c>
      <c r="B21" t="s">
        <v>3</v>
      </c>
    </row>
    <row r="22" spans="1:2" x14ac:dyDescent="0.4">
      <c r="A22" s="4"/>
      <c r="B22" t="s">
        <v>24</v>
      </c>
    </row>
    <row r="23" spans="1:2" x14ac:dyDescent="0.4">
      <c r="A23" s="4" t="s">
        <v>25</v>
      </c>
      <c r="B23" t="s">
        <v>26</v>
      </c>
    </row>
    <row r="24" spans="1:2" x14ac:dyDescent="0.4">
      <c r="A24" s="4" t="s">
        <v>27</v>
      </c>
      <c r="B24" t="s">
        <v>3</v>
      </c>
    </row>
    <row r="25" spans="1:2" x14ac:dyDescent="0.4">
      <c r="A25" s="4" t="s">
        <v>28</v>
      </c>
    </row>
    <row r="26" spans="1:2" x14ac:dyDescent="0.4">
      <c r="A26" s="4" t="s">
        <v>29</v>
      </c>
    </row>
    <row r="27" spans="1:2" x14ac:dyDescent="0.4">
      <c r="A27" s="4" t="s">
        <v>30</v>
      </c>
      <c r="B27" t="s">
        <v>7</v>
      </c>
    </row>
    <row r="28" spans="1:2" x14ac:dyDescent="0.4">
      <c r="B28" t="s">
        <v>32</v>
      </c>
    </row>
    <row r="29" spans="1:2" x14ac:dyDescent="0.4">
      <c r="A29" s="4" t="s">
        <v>31</v>
      </c>
      <c r="B29" t="s">
        <v>7</v>
      </c>
    </row>
    <row r="30" spans="1:2" x14ac:dyDescent="0.4">
      <c r="B30" t="s">
        <v>32</v>
      </c>
    </row>
    <row r="31" spans="1:2" x14ac:dyDescent="0.4">
      <c r="A31" s="2" t="s">
        <v>33</v>
      </c>
      <c r="B31" t="s">
        <v>34</v>
      </c>
    </row>
    <row r="32" spans="1:2" x14ac:dyDescent="0.4">
      <c r="B32" t="s">
        <v>35</v>
      </c>
    </row>
    <row r="33" spans="1:2" x14ac:dyDescent="0.4">
      <c r="B33" t="s">
        <v>36</v>
      </c>
    </row>
    <row r="34" spans="1:2" x14ac:dyDescent="0.4">
      <c r="A34" t="s">
        <v>37</v>
      </c>
      <c r="B34" t="s">
        <v>34</v>
      </c>
    </row>
    <row r="35" spans="1:2" x14ac:dyDescent="0.4">
      <c r="B35" t="s">
        <v>35</v>
      </c>
    </row>
    <row r="36" spans="1:2" x14ac:dyDescent="0.4">
      <c r="B36" t="s">
        <v>36</v>
      </c>
    </row>
    <row r="37" spans="1:2" x14ac:dyDescent="0.4">
      <c r="A37" t="s">
        <v>38</v>
      </c>
      <c r="B37" t="s">
        <v>34</v>
      </c>
    </row>
    <row r="38" spans="1:2" x14ac:dyDescent="0.4">
      <c r="A38" t="s">
        <v>39</v>
      </c>
    </row>
    <row r="39" spans="1:2" x14ac:dyDescent="0.4">
      <c r="A39" t="s">
        <v>40</v>
      </c>
    </row>
    <row r="40" spans="1:2" x14ac:dyDescent="0.4">
      <c r="A40" s="3" t="s">
        <v>41</v>
      </c>
    </row>
    <row r="41" spans="1:2" x14ac:dyDescent="0.4">
      <c r="A41" t="s">
        <v>42</v>
      </c>
      <c r="B41" t="s">
        <v>3</v>
      </c>
    </row>
    <row r="42" spans="1:2" x14ac:dyDescent="0.4">
      <c r="A42" t="s">
        <v>43</v>
      </c>
    </row>
    <row r="43" spans="1:2" x14ac:dyDescent="0.4">
      <c r="A43" t="s">
        <v>44</v>
      </c>
    </row>
    <row r="44" spans="1:2" x14ac:dyDescent="0.4">
      <c r="A44" t="s">
        <v>45</v>
      </c>
    </row>
    <row r="45" spans="1:2" x14ac:dyDescent="0.4">
      <c r="A45" t="s">
        <v>46</v>
      </c>
    </row>
    <row r="46" spans="1:2" x14ac:dyDescent="0.4">
      <c r="A46" t="s">
        <v>47</v>
      </c>
    </row>
    <row r="47" spans="1:2" x14ac:dyDescent="0.4">
      <c r="A47" t="s">
        <v>48</v>
      </c>
      <c r="B47" t="s">
        <v>49</v>
      </c>
    </row>
    <row r="48" spans="1:2" x14ac:dyDescent="0.4">
      <c r="A48" t="s">
        <v>50</v>
      </c>
      <c r="B48" t="s">
        <v>52</v>
      </c>
    </row>
    <row r="49" spans="1:1" x14ac:dyDescent="0.4">
      <c r="A49" t="s">
        <v>51</v>
      </c>
    </row>
    <row r="50" spans="1:1" x14ac:dyDescent="0.4">
      <c r="A50" s="3" t="s">
        <v>54</v>
      </c>
    </row>
    <row r="51" spans="1:1" x14ac:dyDescent="0.4">
      <c r="A51" t="s">
        <v>53</v>
      </c>
    </row>
  </sheetData>
  <phoneticPr fontId="1"/>
  <hyperlinks>
    <hyperlink ref="C1" r:id="rId1" display="https://www.hitachi.co.jp/sustainability/report/social/social_data.html" xr:uid="{8C0E779D-821A-49BF-9438-E3F35B1EB63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1A084-E0D6-43B1-85F4-8A0306359DCE}">
  <dimension ref="A2:I13"/>
  <sheetViews>
    <sheetView workbookViewId="0">
      <selection activeCell="E166" sqref="E166"/>
    </sheetView>
  </sheetViews>
  <sheetFormatPr defaultRowHeight="18.75" x14ac:dyDescent="0.4"/>
  <cols>
    <col min="1" max="1" width="36" customWidth="1"/>
    <col min="2" max="2" width="3.5" customWidth="1"/>
    <col min="3" max="3" width="47.375" customWidth="1"/>
    <col min="4" max="4" width="2.75" customWidth="1"/>
    <col min="5" max="5" width="18.25" customWidth="1"/>
    <col min="6" max="6" width="2.75" customWidth="1"/>
    <col min="7" max="7" width="18.5" customWidth="1"/>
    <col min="8" max="8" width="2.75" customWidth="1"/>
    <col min="9" max="9" width="12.5" customWidth="1"/>
  </cols>
  <sheetData>
    <row r="2" spans="1:9" x14ac:dyDescent="0.4">
      <c r="A2" t="s">
        <v>400</v>
      </c>
      <c r="C2" t="s">
        <v>399</v>
      </c>
      <c r="E2" t="s">
        <v>398</v>
      </c>
      <c r="G2" t="s">
        <v>397</v>
      </c>
      <c r="I2" t="s">
        <v>396</v>
      </c>
    </row>
    <row r="3" spans="1:9" x14ac:dyDescent="0.4">
      <c r="A3" s="36" t="s">
        <v>120</v>
      </c>
      <c r="C3" s="9" t="s">
        <v>395</v>
      </c>
      <c r="E3" s="27" t="s">
        <v>328</v>
      </c>
      <c r="G3" s="27" t="s">
        <v>197</v>
      </c>
      <c r="I3" s="27" t="s">
        <v>39</v>
      </c>
    </row>
    <row r="4" spans="1:9" x14ac:dyDescent="0.4">
      <c r="A4" s="9" t="s">
        <v>128</v>
      </c>
      <c r="C4" s="27" t="s">
        <v>171</v>
      </c>
      <c r="G4" s="9" t="s">
        <v>201</v>
      </c>
      <c r="I4" s="9" t="s">
        <v>37</v>
      </c>
    </row>
    <row r="5" spans="1:9" x14ac:dyDescent="0.4">
      <c r="A5" s="9" t="s">
        <v>133</v>
      </c>
      <c r="C5" s="9" t="s">
        <v>309</v>
      </c>
      <c r="G5" s="90" t="s">
        <v>342</v>
      </c>
    </row>
    <row r="6" spans="1:9" x14ac:dyDescent="0.4">
      <c r="A6" s="36" t="s">
        <v>135</v>
      </c>
      <c r="C6" s="9" t="s">
        <v>233</v>
      </c>
      <c r="G6" s="27" t="s">
        <v>202</v>
      </c>
    </row>
    <row r="7" spans="1:9" x14ac:dyDescent="0.4">
      <c r="A7" s="9" t="s">
        <v>136</v>
      </c>
      <c r="C7" s="9" t="s">
        <v>327</v>
      </c>
    </row>
    <row r="8" spans="1:9" x14ac:dyDescent="0.4">
      <c r="A8" s="9" t="s">
        <v>137</v>
      </c>
      <c r="C8" s="9" t="s">
        <v>394</v>
      </c>
    </row>
    <row r="9" spans="1:9" x14ac:dyDescent="0.4">
      <c r="A9" s="27" t="s">
        <v>213</v>
      </c>
      <c r="C9" s="9" t="s">
        <v>314</v>
      </c>
    </row>
    <row r="10" spans="1:9" x14ac:dyDescent="0.4">
      <c r="A10" s="27" t="s">
        <v>163</v>
      </c>
      <c r="C10" s="9" t="s">
        <v>93</v>
      </c>
    </row>
    <row r="11" spans="1:9" x14ac:dyDescent="0.4">
      <c r="A11" s="27" t="s">
        <v>185</v>
      </c>
    </row>
    <row r="12" spans="1:9" x14ac:dyDescent="0.4">
      <c r="A12" s="9" t="s">
        <v>16</v>
      </c>
    </row>
    <row r="13" spans="1:9" x14ac:dyDescent="0.4">
      <c r="A13" s="9" t="s">
        <v>219</v>
      </c>
    </row>
  </sheetData>
  <phoneticPr fontId="1"/>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C7C96-26FD-4DAC-8DAD-306BF5949D0A}">
  <dimension ref="A1:C59"/>
  <sheetViews>
    <sheetView workbookViewId="0">
      <selection activeCell="E166" sqref="E166"/>
    </sheetView>
  </sheetViews>
  <sheetFormatPr defaultRowHeight="18.75" x14ac:dyDescent="0.4"/>
  <sheetData>
    <row r="1" spans="1:3" x14ac:dyDescent="0.4">
      <c r="A1" s="5" t="s">
        <v>63</v>
      </c>
    </row>
    <row r="2" spans="1:3" x14ac:dyDescent="0.4">
      <c r="A2" s="6" t="s">
        <v>55</v>
      </c>
      <c r="B2" s="1"/>
      <c r="C2" s="1"/>
    </row>
    <row r="3" spans="1:3" x14ac:dyDescent="0.4">
      <c r="A3" t="s">
        <v>56</v>
      </c>
      <c r="B3" t="s">
        <v>7</v>
      </c>
    </row>
    <row r="4" spans="1:3" x14ac:dyDescent="0.4">
      <c r="A4" t="s">
        <v>57</v>
      </c>
      <c r="B4" t="s">
        <v>58</v>
      </c>
    </row>
    <row r="5" spans="1:3" x14ac:dyDescent="0.4">
      <c r="A5" s="6" t="s">
        <v>59</v>
      </c>
      <c r="B5" s="1"/>
      <c r="C5" s="1"/>
    </row>
    <row r="6" spans="1:3" x14ac:dyDescent="0.4">
      <c r="A6" t="s">
        <v>60</v>
      </c>
      <c r="B6" t="s">
        <v>3</v>
      </c>
    </row>
    <row r="7" spans="1:3" x14ac:dyDescent="0.4">
      <c r="B7" t="s">
        <v>61</v>
      </c>
    </row>
    <row r="8" spans="1:3" x14ac:dyDescent="0.4">
      <c r="A8" t="s">
        <v>62</v>
      </c>
    </row>
    <row r="9" spans="1:3" x14ac:dyDescent="0.4">
      <c r="A9" s="6" t="s">
        <v>64</v>
      </c>
      <c r="B9" s="1"/>
      <c r="C9" s="1"/>
    </row>
    <row r="10" spans="1:3" x14ac:dyDescent="0.4">
      <c r="A10" t="s">
        <v>65</v>
      </c>
      <c r="B10" t="s">
        <v>67</v>
      </c>
    </row>
    <row r="11" spans="1:3" x14ac:dyDescent="0.4">
      <c r="B11" t="s">
        <v>20</v>
      </c>
    </row>
    <row r="12" spans="1:3" x14ac:dyDescent="0.4">
      <c r="B12" t="s">
        <v>68</v>
      </c>
    </row>
    <row r="13" spans="1:3" x14ac:dyDescent="0.4">
      <c r="A13" t="s">
        <v>66</v>
      </c>
      <c r="B13" t="s">
        <v>67</v>
      </c>
    </row>
    <row r="14" spans="1:3" x14ac:dyDescent="0.4">
      <c r="B14" t="s">
        <v>20</v>
      </c>
    </row>
    <row r="15" spans="1:3" x14ac:dyDescent="0.4">
      <c r="B15" t="s">
        <v>68</v>
      </c>
    </row>
    <row r="16" spans="1:3" x14ac:dyDescent="0.4">
      <c r="A16" s="6" t="s">
        <v>69</v>
      </c>
      <c r="B16" s="1"/>
      <c r="C16" s="1"/>
    </row>
    <row r="17" spans="1:3" x14ac:dyDescent="0.4">
      <c r="A17" t="s">
        <v>70</v>
      </c>
      <c r="B17" t="s">
        <v>3</v>
      </c>
    </row>
    <row r="18" spans="1:3" x14ac:dyDescent="0.4">
      <c r="A18" t="s">
        <v>71</v>
      </c>
      <c r="B18" t="s">
        <v>72</v>
      </c>
    </row>
    <row r="19" spans="1:3" x14ac:dyDescent="0.4">
      <c r="B19" t="s">
        <v>73</v>
      </c>
    </row>
    <row r="20" spans="1:3" x14ac:dyDescent="0.4">
      <c r="B20" t="s">
        <v>74</v>
      </c>
    </row>
    <row r="21" spans="1:3" x14ac:dyDescent="0.4">
      <c r="A21" s="4" t="s">
        <v>75</v>
      </c>
      <c r="B21" s="2"/>
      <c r="C21" s="2"/>
    </row>
    <row r="22" spans="1:3" x14ac:dyDescent="0.4">
      <c r="A22" t="s">
        <v>85</v>
      </c>
    </row>
    <row r="23" spans="1:3" x14ac:dyDescent="0.4">
      <c r="A23" s="4" t="s">
        <v>76</v>
      </c>
      <c r="B23" t="s">
        <v>61</v>
      </c>
    </row>
    <row r="24" spans="1:3" x14ac:dyDescent="0.4">
      <c r="B24" t="s">
        <v>77</v>
      </c>
    </row>
    <row r="25" spans="1:3" x14ac:dyDescent="0.4">
      <c r="A25" s="4" t="s">
        <v>80</v>
      </c>
      <c r="B25" t="s">
        <v>81</v>
      </c>
    </row>
    <row r="26" spans="1:3" x14ac:dyDescent="0.4">
      <c r="A26" s="4" t="s">
        <v>78</v>
      </c>
      <c r="B26" t="s">
        <v>82</v>
      </c>
    </row>
    <row r="27" spans="1:3" x14ac:dyDescent="0.4">
      <c r="A27" s="4" t="s">
        <v>79</v>
      </c>
    </row>
    <row r="28" spans="1:3" x14ac:dyDescent="0.4">
      <c r="A28" s="4" t="s">
        <v>83</v>
      </c>
    </row>
    <row r="29" spans="1:3" x14ac:dyDescent="0.4">
      <c r="A29" s="4" t="s">
        <v>84</v>
      </c>
    </row>
    <row r="30" spans="1:3" x14ac:dyDescent="0.4">
      <c r="A30" s="4" t="s">
        <v>86</v>
      </c>
      <c r="B30" t="s">
        <v>87</v>
      </c>
    </row>
    <row r="31" spans="1:3" x14ac:dyDescent="0.4">
      <c r="A31" s="4" t="s">
        <v>5</v>
      </c>
    </row>
    <row r="32" spans="1:3" x14ac:dyDescent="0.4">
      <c r="A32" s="4" t="s">
        <v>88</v>
      </c>
    </row>
    <row r="33" spans="1:3" x14ac:dyDescent="0.4">
      <c r="A33" s="4" t="s">
        <v>89</v>
      </c>
    </row>
    <row r="34" spans="1:3" x14ac:dyDescent="0.4">
      <c r="A34" s="4" t="s">
        <v>90</v>
      </c>
    </row>
    <row r="35" spans="1:3" x14ac:dyDescent="0.4">
      <c r="A35" s="4" t="s">
        <v>91</v>
      </c>
    </row>
    <row r="36" spans="1:3" x14ac:dyDescent="0.4">
      <c r="A36" s="4" t="s">
        <v>92</v>
      </c>
      <c r="B36" t="s">
        <v>82</v>
      </c>
    </row>
    <row r="37" spans="1:3" x14ac:dyDescent="0.4">
      <c r="A37" s="4" t="s">
        <v>93</v>
      </c>
    </row>
    <row r="38" spans="1:3" x14ac:dyDescent="0.4">
      <c r="A38" s="6" t="s">
        <v>94</v>
      </c>
      <c r="B38" s="1"/>
      <c r="C38" s="1"/>
    </row>
    <row r="39" spans="1:3" x14ac:dyDescent="0.4">
      <c r="A39" s="4" t="s">
        <v>95</v>
      </c>
    </row>
    <row r="40" spans="1:3" x14ac:dyDescent="0.4">
      <c r="A40" s="4" t="s">
        <v>34</v>
      </c>
    </row>
    <row r="41" spans="1:3" x14ac:dyDescent="0.4">
      <c r="A41" s="4" t="s">
        <v>96</v>
      </c>
    </row>
    <row r="42" spans="1:3" x14ac:dyDescent="0.4">
      <c r="A42" s="4" t="s">
        <v>35</v>
      </c>
    </row>
    <row r="43" spans="1:3" x14ac:dyDescent="0.4">
      <c r="A43" s="4" t="s">
        <v>97</v>
      </c>
    </row>
    <row r="44" spans="1:3" x14ac:dyDescent="0.4">
      <c r="A44" s="4" t="s">
        <v>98</v>
      </c>
    </row>
    <row r="45" spans="1:3" x14ac:dyDescent="0.4">
      <c r="A45" s="4" t="s">
        <v>99</v>
      </c>
    </row>
    <row r="46" spans="1:3" x14ac:dyDescent="0.4">
      <c r="A46" s="4" t="s">
        <v>100</v>
      </c>
    </row>
    <row r="47" spans="1:3" x14ac:dyDescent="0.4">
      <c r="A47" s="4" t="s">
        <v>101</v>
      </c>
    </row>
    <row r="48" spans="1:3" x14ac:dyDescent="0.4">
      <c r="A48" s="4" t="s">
        <v>102</v>
      </c>
    </row>
    <row r="49" spans="1:3" x14ac:dyDescent="0.4">
      <c r="A49" s="4" t="s">
        <v>103</v>
      </c>
    </row>
    <row r="50" spans="1:3" x14ac:dyDescent="0.4">
      <c r="A50" s="6" t="s">
        <v>104</v>
      </c>
      <c r="B50" s="1"/>
      <c r="C50" s="1"/>
    </row>
    <row r="51" spans="1:3" x14ac:dyDescent="0.4">
      <c r="A51" s="4" t="s">
        <v>105</v>
      </c>
    </row>
    <row r="52" spans="1:3" x14ac:dyDescent="0.4">
      <c r="A52" s="4" t="s">
        <v>106</v>
      </c>
    </row>
    <row r="53" spans="1:3" x14ac:dyDescent="0.4">
      <c r="A53" s="4" t="s">
        <v>107</v>
      </c>
      <c r="B53" t="s">
        <v>108</v>
      </c>
    </row>
    <row r="54" spans="1:3" x14ac:dyDescent="0.4">
      <c r="B54" t="s">
        <v>109</v>
      </c>
    </row>
    <row r="55" spans="1:3" x14ac:dyDescent="0.4">
      <c r="A55" t="s">
        <v>46</v>
      </c>
    </row>
    <row r="56" spans="1:3" x14ac:dyDescent="0.4">
      <c r="A56" t="s">
        <v>110</v>
      </c>
    </row>
    <row r="57" spans="1:3" x14ac:dyDescent="0.4">
      <c r="A57" t="s">
        <v>111</v>
      </c>
    </row>
    <row r="58" spans="1:3" x14ac:dyDescent="0.4">
      <c r="A58" t="s">
        <v>112</v>
      </c>
    </row>
    <row r="59" spans="1:3" x14ac:dyDescent="0.4">
      <c r="A59" t="s">
        <v>113</v>
      </c>
    </row>
  </sheetData>
  <phoneticPr fontId="1"/>
  <hyperlinks>
    <hyperlink ref="A1" r:id="rId1" display="https://www.ajinomoto.co.jp/company/jp/ir/library/databook/main/00/teaserItems1/05/linkList/01/link/SR2024_appendix_jinji_jp.pdf" xr:uid="{B7C209F9-E558-48E9-A136-CDBB13C898E2}"/>
  </hyperlinks>
  <pageMargins left="0.7" right="0.7" top="0.75" bottom="0.75" header="0.3" footer="0.3"/>
  <pageSetup paperSize="9" orientation="portrait" verticalDpi="0"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D98C8085C16804881B757A08C71666B" ma:contentTypeVersion="13" ma:contentTypeDescription="新しいドキュメントを作成します。" ma:contentTypeScope="" ma:versionID="0a0dba908b832a738aa53ef2619e05e3">
  <xsd:schema xmlns:xsd="http://www.w3.org/2001/XMLSchema" xmlns:xs="http://www.w3.org/2001/XMLSchema" xmlns:p="http://schemas.microsoft.com/office/2006/metadata/properties" xmlns:ns2="2922e855-8808-4b5d-9dc1-ead2af32eff7" xmlns:ns3="578ee5c1-9f48-4e7a-bd25-4fd70fb8393c" targetNamespace="http://schemas.microsoft.com/office/2006/metadata/properties" ma:root="true" ma:fieldsID="c8aa4bafd82ed45df8ff3278955b87d9" ns2:_="" ns3:_="">
    <xsd:import namespace="2922e855-8808-4b5d-9dc1-ead2af32eff7"/>
    <xsd:import namespace="578ee5c1-9f48-4e7a-bd25-4fd70fb8393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2e855-8808-4b5d-9dc1-ead2af32ef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aee9be4d-256e-41e1-8ad7-23cdd1ed08f5"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8ee5c1-9f48-4e7a-bd25-4fd70fb8393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e59a932-beb0-4072-998d-64892e89ecab}" ma:internalName="TaxCatchAll" ma:showField="CatchAllData" ma:web="578ee5c1-9f48-4e7a-bd25-4fd70fb839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8ee5c1-9f48-4e7a-bd25-4fd70fb8393c" xsi:nil="true"/>
    <lcf76f155ced4ddcb4097134ff3c332f xmlns="2922e855-8808-4b5d-9dc1-ead2af32eff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EC2FF1-3D6F-41D5-B14C-B291580062F9}"/>
</file>

<file path=customXml/itemProps2.xml><?xml version="1.0" encoding="utf-8"?>
<ds:datastoreItem xmlns:ds="http://schemas.openxmlformats.org/officeDocument/2006/customXml" ds:itemID="{AC1FE305-FC63-4105-8B2F-A4DABEE490E4}"/>
</file>

<file path=customXml/itemProps3.xml><?xml version="1.0" encoding="utf-8"?>
<ds:datastoreItem xmlns:ds="http://schemas.openxmlformats.org/officeDocument/2006/customXml" ds:itemID="{CAD0499B-E8AD-4326-BE53-40A7ECFB74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データ</vt:lpstr>
      <vt:lpstr>Sheet1</vt:lpstr>
      <vt:lpstr>収集予定データ</vt:lpstr>
      <vt:lpstr>日立データ</vt:lpstr>
      <vt:lpstr>各課依頼データ　一覧</vt:lpstr>
      <vt:lpstr>味の素データ</vt:lpstr>
      <vt:lpstr>データ!Print_Area</vt:lpstr>
      <vt:lpstr>収集予定データ!Print_Area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莉奈</dc:creator>
  <cp:lastModifiedBy>金川 怜美</cp:lastModifiedBy>
  <cp:lastPrinted>2025-05-29T01:35:42Z</cp:lastPrinted>
  <dcterms:created xsi:type="dcterms:W3CDTF">2025-05-16T04:34:54Z</dcterms:created>
  <dcterms:modified xsi:type="dcterms:W3CDTF">2026-01-29T09:04:23Z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0x010100BD98C8085C16804881B757A08C71666B</vt:lpwstr>
  </property>
</Properties>
</file>